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-01.1 - Vegetační úprav..." sheetId="2" r:id="rId2"/>
    <sheet name="SO-01.2 - Vegetační úprav..." sheetId="3" r:id="rId3"/>
    <sheet name="SO-01.3 - Vegetační úprav..." sheetId="4" r:id="rId4"/>
    <sheet name="SO-01.4 - Vegetační úprav..." sheetId="5" r:id="rId5"/>
    <sheet name="SO-02 - Biotechnické objekty" sheetId="6" r:id="rId6"/>
    <sheet name="SO-03.1 - Odpočinkové mís..." sheetId="7" r:id="rId7"/>
    <sheet name="SO-03.2 - Odpočinkové mís..." sheetId="8" r:id="rId8"/>
    <sheet name="VRN - Vedlejší rozpočtové..." sheetId="9" r:id="rId9"/>
    <sheet name="Pokyny pro vyplnění" sheetId="10" r:id="rId10"/>
  </sheets>
  <definedNames>
    <definedName name="_xlnm.Print_Area" localSheetId="0">'Rekapitulace stavby'!$D$4:$AO$36,'Rekapitulace stavby'!$C$42:$AQ$65</definedName>
    <definedName name="_xlnm.Print_Titles" localSheetId="0">'Rekapitulace stavby'!$52:$52</definedName>
    <definedName name="_xlnm._FilterDatabase" localSheetId="1" hidden="1">'SO-01.1 - Vegetační úprav...'!$C$87:$K$200</definedName>
    <definedName name="_xlnm.Print_Area" localSheetId="1">'SO-01.1 - Vegetační úprav...'!$C$4:$J$41,'SO-01.1 - Vegetační úprav...'!$C$47:$J$67,'SO-01.1 - Vegetační úprav...'!$C$73:$K$200</definedName>
    <definedName name="_xlnm.Print_Titles" localSheetId="1">'SO-01.1 - Vegetační úprav...'!$87:$87</definedName>
    <definedName name="_xlnm._FilterDatabase" localSheetId="2" hidden="1">'SO-01.2 - Vegetační úprav...'!$C$87:$K$124</definedName>
    <definedName name="_xlnm.Print_Area" localSheetId="2">'SO-01.2 - Vegetační úprav...'!$C$4:$J$41,'SO-01.2 - Vegetační úprav...'!$C$47:$J$67,'SO-01.2 - Vegetační úprav...'!$C$73:$K$124</definedName>
    <definedName name="_xlnm.Print_Titles" localSheetId="2">'SO-01.2 - Vegetační úprav...'!$87:$87</definedName>
    <definedName name="_xlnm._FilterDatabase" localSheetId="3" hidden="1">'SO-01.3 - Vegetační úprav...'!$C$87:$K$130</definedName>
    <definedName name="_xlnm.Print_Area" localSheetId="3">'SO-01.3 - Vegetační úprav...'!$C$4:$J$41,'SO-01.3 - Vegetační úprav...'!$C$47:$J$67,'SO-01.3 - Vegetační úprav...'!$C$73:$K$130</definedName>
    <definedName name="_xlnm.Print_Titles" localSheetId="3">'SO-01.3 - Vegetační úprav...'!$87:$87</definedName>
    <definedName name="_xlnm._FilterDatabase" localSheetId="4" hidden="1">'SO-01.4 - Vegetační úprav...'!$C$87:$K$127</definedName>
    <definedName name="_xlnm.Print_Area" localSheetId="4">'SO-01.4 - Vegetační úprav...'!$C$4:$J$41,'SO-01.4 - Vegetační úprav...'!$C$47:$J$67,'SO-01.4 - Vegetační úprav...'!$C$73:$K$127</definedName>
    <definedName name="_xlnm.Print_Titles" localSheetId="4">'SO-01.4 - Vegetační úprav...'!$87:$87</definedName>
    <definedName name="_xlnm._FilterDatabase" localSheetId="5" hidden="1">'SO-02 - Biotechnické objekty'!$C$81:$K$91</definedName>
    <definedName name="_xlnm.Print_Area" localSheetId="5">'SO-02 - Biotechnické objekty'!$C$4:$J$39,'SO-02 - Biotechnické objekty'!$C$45:$J$63,'SO-02 - Biotechnické objekty'!$C$69:$K$91</definedName>
    <definedName name="_xlnm.Print_Titles" localSheetId="5">'SO-02 - Biotechnické objekty'!$81:$81</definedName>
    <definedName name="_xlnm._FilterDatabase" localSheetId="6" hidden="1">'SO-03.1 - Odpočinkové mís...'!$C$90:$K$116</definedName>
    <definedName name="_xlnm.Print_Area" localSheetId="6">'SO-03.1 - Odpočinkové mís...'!$C$4:$J$41,'SO-03.1 - Odpočinkové mís...'!$C$47:$J$70,'SO-03.1 - Odpočinkové mís...'!$C$76:$K$116</definedName>
    <definedName name="_xlnm.Print_Titles" localSheetId="6">'SO-03.1 - Odpočinkové mís...'!$90:$90</definedName>
    <definedName name="_xlnm._FilterDatabase" localSheetId="7" hidden="1">'SO-03.2 - Odpočinkové mís...'!$C$85:$K$91</definedName>
    <definedName name="_xlnm.Print_Area" localSheetId="7">'SO-03.2 - Odpočinkové mís...'!$C$4:$J$41,'SO-03.2 - Odpočinkové mís...'!$C$47:$J$65,'SO-03.2 - Odpočinkové mís...'!$C$71:$K$91</definedName>
    <definedName name="_xlnm.Print_Titles" localSheetId="7">'SO-03.2 - Odpočinkové mís...'!$85:$85</definedName>
    <definedName name="_xlnm._FilterDatabase" localSheetId="8" hidden="1">'VRN - Vedlejší rozpočtové...'!$C$81:$K$100</definedName>
    <definedName name="_xlnm.Print_Area" localSheetId="8">'VRN - Vedlejší rozpočtové...'!$C$4:$J$39,'VRN - Vedlejší rozpočtové...'!$C$45:$J$63,'VRN - Vedlejší rozpočtové...'!$C$69:$K$100</definedName>
    <definedName name="_xlnm.Print_Titles" localSheetId="8">'VRN - Vedlejší rozpočtové...'!$81:$81</definedName>
    <definedName name="_xlnm.Print_Area" localSheetId="9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9" l="1" r="J37"/>
  <c r="J36"/>
  <c i="1" r="AY64"/>
  <c i="9" r="J35"/>
  <c i="1" r="AX64"/>
  <c i="9" r="BI99"/>
  <c r="BH99"/>
  <c r="BG99"/>
  <c r="BF99"/>
  <c r="T99"/>
  <c r="T98"/>
  <c r="R99"/>
  <c r="R98"/>
  <c r="P99"/>
  <c r="P98"/>
  <c r="BI95"/>
  <c r="BH95"/>
  <c r="BG95"/>
  <c r="BF95"/>
  <c r="T95"/>
  <c r="R95"/>
  <c r="P95"/>
  <c r="BI89"/>
  <c r="BH89"/>
  <c r="BG89"/>
  <c r="BF89"/>
  <c r="T89"/>
  <c r="R89"/>
  <c r="P89"/>
  <c r="BI85"/>
  <c r="BH85"/>
  <c r="BG85"/>
  <c r="BF85"/>
  <c r="T85"/>
  <c r="R85"/>
  <c r="P85"/>
  <c r="BI84"/>
  <c r="BH84"/>
  <c r="BG84"/>
  <c r="BF84"/>
  <c r="T84"/>
  <c r="R84"/>
  <c r="P84"/>
  <c r="J79"/>
  <c r="J78"/>
  <c r="F78"/>
  <c r="F76"/>
  <c r="E74"/>
  <c r="J55"/>
  <c r="J54"/>
  <c r="F54"/>
  <c r="F52"/>
  <c r="E50"/>
  <c r="J18"/>
  <c r="E18"/>
  <c r="F79"/>
  <c r="J17"/>
  <c r="J12"/>
  <c r="J76"/>
  <c r="E7"/>
  <c r="E48"/>
  <c i="8" r="J39"/>
  <c r="J38"/>
  <c i="1" r="AY63"/>
  <c i="8" r="J37"/>
  <c i="1" r="AX63"/>
  <c i="8" r="BI89"/>
  <c r="BH89"/>
  <c r="BG89"/>
  <c r="BF89"/>
  <c r="T89"/>
  <c r="R89"/>
  <c r="P89"/>
  <c r="BI88"/>
  <c r="BH88"/>
  <c r="BG88"/>
  <c r="BF88"/>
  <c r="T88"/>
  <c r="R88"/>
  <c r="P88"/>
  <c r="J83"/>
  <c r="J82"/>
  <c r="F82"/>
  <c r="F80"/>
  <c r="E78"/>
  <c r="J59"/>
  <c r="J58"/>
  <c r="F58"/>
  <c r="F56"/>
  <c r="E54"/>
  <c r="J20"/>
  <c r="E20"/>
  <c r="F59"/>
  <c r="J19"/>
  <c r="J14"/>
  <c r="J80"/>
  <c r="E7"/>
  <c r="E74"/>
  <c i="7" r="J39"/>
  <c r="J38"/>
  <c i="1" r="AY62"/>
  <c i="7" r="J37"/>
  <c i="1" r="AX62"/>
  <c i="7" r="BI115"/>
  <c r="BH115"/>
  <c r="BG115"/>
  <c r="BF115"/>
  <c r="T115"/>
  <c r="T114"/>
  <c r="T113"/>
  <c r="R115"/>
  <c r="R114"/>
  <c r="R113"/>
  <c r="P115"/>
  <c r="P114"/>
  <c r="P113"/>
  <c r="BI111"/>
  <c r="BH111"/>
  <c r="BG111"/>
  <c r="BF111"/>
  <c r="T111"/>
  <c r="T110"/>
  <c r="R111"/>
  <c r="R110"/>
  <c r="P111"/>
  <c r="P110"/>
  <c r="BI109"/>
  <c r="BH109"/>
  <c r="BG109"/>
  <c r="BF109"/>
  <c r="T109"/>
  <c r="R109"/>
  <c r="P109"/>
  <c r="BI106"/>
  <c r="BH106"/>
  <c r="BG106"/>
  <c r="BF106"/>
  <c r="T106"/>
  <c r="R106"/>
  <c r="P106"/>
  <c r="BI104"/>
  <c r="BH104"/>
  <c r="BG104"/>
  <c r="BF104"/>
  <c r="T104"/>
  <c r="R104"/>
  <c r="P104"/>
  <c r="BI101"/>
  <c r="BH101"/>
  <c r="BG101"/>
  <c r="BF101"/>
  <c r="T101"/>
  <c r="R101"/>
  <c r="P101"/>
  <c r="BI97"/>
  <c r="BH97"/>
  <c r="BG97"/>
  <c r="BF97"/>
  <c r="T97"/>
  <c r="R97"/>
  <c r="P97"/>
  <c r="BI94"/>
  <c r="BH94"/>
  <c r="BG94"/>
  <c r="BF94"/>
  <c r="T94"/>
  <c r="R94"/>
  <c r="P94"/>
  <c r="J88"/>
  <c r="J87"/>
  <c r="F87"/>
  <c r="F85"/>
  <c r="E83"/>
  <c r="J59"/>
  <c r="J58"/>
  <c r="F58"/>
  <c r="F56"/>
  <c r="E54"/>
  <c r="J20"/>
  <c r="E20"/>
  <c r="F88"/>
  <c r="J19"/>
  <c r="J14"/>
  <c r="J56"/>
  <c r="E7"/>
  <c r="E79"/>
  <c i="6" r="J37"/>
  <c r="J36"/>
  <c i="1" r="AY60"/>
  <c i="6" r="J35"/>
  <c i="1" r="AX60"/>
  <c i="6" r="BI90"/>
  <c r="BH90"/>
  <c r="BG90"/>
  <c r="BF90"/>
  <c r="T90"/>
  <c r="T89"/>
  <c r="R90"/>
  <c r="R89"/>
  <c r="P90"/>
  <c r="P89"/>
  <c r="BI87"/>
  <c r="BH87"/>
  <c r="BG87"/>
  <c r="BF87"/>
  <c r="T87"/>
  <c r="R87"/>
  <c r="P87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79"/>
  <c r="J17"/>
  <c r="J12"/>
  <c r="J76"/>
  <c r="E7"/>
  <c r="E48"/>
  <c i="5" r="J39"/>
  <c r="J38"/>
  <c i="1" r="AY59"/>
  <c i="5" r="J37"/>
  <c i="1" r="AX59"/>
  <c i="5" r="BI126"/>
  <c r="BH126"/>
  <c r="BG126"/>
  <c r="BF126"/>
  <c r="T126"/>
  <c r="T125"/>
  <c r="R126"/>
  <c r="R125"/>
  <c r="P126"/>
  <c r="P125"/>
  <c r="BI122"/>
  <c r="BH122"/>
  <c r="BG122"/>
  <c r="BF122"/>
  <c r="T122"/>
  <c r="R122"/>
  <c r="P122"/>
  <c r="BI119"/>
  <c r="BH119"/>
  <c r="BG119"/>
  <c r="BF119"/>
  <c r="T119"/>
  <c r="R119"/>
  <c r="P119"/>
  <c r="BI115"/>
  <c r="BH115"/>
  <c r="BG115"/>
  <c r="BF115"/>
  <c r="T115"/>
  <c r="R115"/>
  <c r="P115"/>
  <c r="BI110"/>
  <c r="BH110"/>
  <c r="BG110"/>
  <c r="BF110"/>
  <c r="T110"/>
  <c r="R110"/>
  <c r="P110"/>
  <c r="BI107"/>
  <c r="BH107"/>
  <c r="BG107"/>
  <c r="BF107"/>
  <c r="T107"/>
  <c r="R107"/>
  <c r="P107"/>
  <c r="BI105"/>
  <c r="BH105"/>
  <c r="BG105"/>
  <c r="BF105"/>
  <c r="T105"/>
  <c r="R105"/>
  <c r="P105"/>
  <c r="BI99"/>
  <c r="BH99"/>
  <c r="BG99"/>
  <c r="BF99"/>
  <c r="T99"/>
  <c r="R99"/>
  <c r="P99"/>
  <c r="BI95"/>
  <c r="BH95"/>
  <c r="BG95"/>
  <c r="BF95"/>
  <c r="T95"/>
  <c r="R95"/>
  <c r="P95"/>
  <c r="BI91"/>
  <c r="BH91"/>
  <c r="BG91"/>
  <c r="BF91"/>
  <c r="T91"/>
  <c r="R91"/>
  <c r="P91"/>
  <c r="J85"/>
  <c r="J84"/>
  <c r="F84"/>
  <c r="F82"/>
  <c r="E80"/>
  <c r="J59"/>
  <c r="J58"/>
  <c r="F58"/>
  <c r="F56"/>
  <c r="E54"/>
  <c r="J20"/>
  <c r="E20"/>
  <c r="F85"/>
  <c r="J19"/>
  <c r="J14"/>
  <c r="J56"/>
  <c r="E7"/>
  <c r="E50"/>
  <c i="4" r="J39"/>
  <c r="J38"/>
  <c i="1" r="AY58"/>
  <c i="4" r="J37"/>
  <c i="1" r="AX58"/>
  <c i="4" r="BI129"/>
  <c r="BH129"/>
  <c r="BG129"/>
  <c r="BF129"/>
  <c r="T129"/>
  <c r="T128"/>
  <c r="R129"/>
  <c r="R128"/>
  <c r="P129"/>
  <c r="P128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5"/>
  <c r="BH115"/>
  <c r="BG115"/>
  <c r="BF115"/>
  <c r="T115"/>
  <c r="R115"/>
  <c r="P115"/>
  <c r="BI110"/>
  <c r="BH110"/>
  <c r="BG110"/>
  <c r="BF110"/>
  <c r="T110"/>
  <c r="R110"/>
  <c r="P110"/>
  <c r="BI107"/>
  <c r="BH107"/>
  <c r="BG107"/>
  <c r="BF107"/>
  <c r="T107"/>
  <c r="R107"/>
  <c r="P107"/>
  <c r="BI105"/>
  <c r="BH105"/>
  <c r="BG105"/>
  <c r="BF105"/>
  <c r="T105"/>
  <c r="R105"/>
  <c r="P105"/>
  <c r="BI99"/>
  <c r="BH99"/>
  <c r="BG99"/>
  <c r="BF99"/>
  <c r="T99"/>
  <c r="R99"/>
  <c r="P99"/>
  <c r="BI95"/>
  <c r="BH95"/>
  <c r="BG95"/>
  <c r="BF95"/>
  <c r="T95"/>
  <c r="R95"/>
  <c r="P95"/>
  <c r="BI91"/>
  <c r="BH91"/>
  <c r="BG91"/>
  <c r="BF91"/>
  <c r="T91"/>
  <c r="R91"/>
  <c r="P91"/>
  <c r="J85"/>
  <c r="J84"/>
  <c r="F84"/>
  <c r="F82"/>
  <c r="E80"/>
  <c r="J59"/>
  <c r="J58"/>
  <c r="F58"/>
  <c r="F56"/>
  <c r="E54"/>
  <c r="J20"/>
  <c r="E20"/>
  <c r="F85"/>
  <c r="J19"/>
  <c r="J14"/>
  <c r="J56"/>
  <c r="E7"/>
  <c r="E76"/>
  <c i="3" r="J39"/>
  <c r="J38"/>
  <c i="1" r="AY57"/>
  <c i="3" r="J37"/>
  <c i="1" r="AX57"/>
  <c i="3" r="BI123"/>
  <c r="BH123"/>
  <c r="BG123"/>
  <c r="BF123"/>
  <c r="T123"/>
  <c r="T122"/>
  <c r="R123"/>
  <c r="R122"/>
  <c r="P123"/>
  <c r="P122"/>
  <c r="BI119"/>
  <c r="BH119"/>
  <c r="BG119"/>
  <c r="BF119"/>
  <c r="T119"/>
  <c r="R119"/>
  <c r="P119"/>
  <c r="BI115"/>
  <c r="BH115"/>
  <c r="BG115"/>
  <c r="BF115"/>
  <c r="T115"/>
  <c r="R115"/>
  <c r="P115"/>
  <c r="BI110"/>
  <c r="BH110"/>
  <c r="BG110"/>
  <c r="BF110"/>
  <c r="T110"/>
  <c r="R110"/>
  <c r="P110"/>
  <c r="BI107"/>
  <c r="BH107"/>
  <c r="BG107"/>
  <c r="BF107"/>
  <c r="T107"/>
  <c r="R107"/>
  <c r="P107"/>
  <c r="BI105"/>
  <c r="BH105"/>
  <c r="BG105"/>
  <c r="BF105"/>
  <c r="T105"/>
  <c r="R105"/>
  <c r="P105"/>
  <c r="BI99"/>
  <c r="BH99"/>
  <c r="BG99"/>
  <c r="BF99"/>
  <c r="T99"/>
  <c r="R99"/>
  <c r="P99"/>
  <c r="BI95"/>
  <c r="BH95"/>
  <c r="BG95"/>
  <c r="BF95"/>
  <c r="T95"/>
  <c r="R95"/>
  <c r="P95"/>
  <c r="BI91"/>
  <c r="BH91"/>
  <c r="BG91"/>
  <c r="BF91"/>
  <c r="T91"/>
  <c r="R91"/>
  <c r="P91"/>
  <c r="J85"/>
  <c r="J84"/>
  <c r="F84"/>
  <c r="F82"/>
  <c r="E80"/>
  <c r="J59"/>
  <c r="J58"/>
  <c r="F58"/>
  <c r="F56"/>
  <c r="E54"/>
  <c r="J20"/>
  <c r="E20"/>
  <c r="F85"/>
  <c r="J19"/>
  <c r="J14"/>
  <c r="J82"/>
  <c r="E7"/>
  <c r="E50"/>
  <c i="2" r="J39"/>
  <c r="J38"/>
  <c i="1" r="AY56"/>
  <c i="2" r="J37"/>
  <c i="1" r="AX56"/>
  <c i="2" r="BI199"/>
  <c r="BH199"/>
  <c r="BG199"/>
  <c r="BF199"/>
  <c r="T199"/>
  <c r="T198"/>
  <c r="R199"/>
  <c r="R198"/>
  <c r="P199"/>
  <c r="P198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8"/>
  <c r="BH188"/>
  <c r="BG188"/>
  <c r="BF188"/>
  <c r="T188"/>
  <c r="R188"/>
  <c r="P188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8"/>
  <c r="BH158"/>
  <c r="BG158"/>
  <c r="BF158"/>
  <c r="T158"/>
  <c r="R158"/>
  <c r="P158"/>
  <c r="BI145"/>
  <c r="BH145"/>
  <c r="BG145"/>
  <c r="BF145"/>
  <c r="T145"/>
  <c r="R145"/>
  <c r="P145"/>
  <c r="BI143"/>
  <c r="BH143"/>
  <c r="BG143"/>
  <c r="BF143"/>
  <c r="T143"/>
  <c r="R143"/>
  <c r="P143"/>
  <c r="BI131"/>
  <c r="BH131"/>
  <c r="BG131"/>
  <c r="BF131"/>
  <c r="T131"/>
  <c r="R131"/>
  <c r="P131"/>
  <c r="BI128"/>
  <c r="BH128"/>
  <c r="BG128"/>
  <c r="BF128"/>
  <c r="T128"/>
  <c r="R128"/>
  <c r="P128"/>
  <c r="BI124"/>
  <c r="BH124"/>
  <c r="BG124"/>
  <c r="BF124"/>
  <c r="T124"/>
  <c r="R124"/>
  <c r="P124"/>
  <c r="BI121"/>
  <c r="BH121"/>
  <c r="BG121"/>
  <c r="BF121"/>
  <c r="T121"/>
  <c r="R121"/>
  <c r="P121"/>
  <c r="BI117"/>
  <c r="BH117"/>
  <c r="BG117"/>
  <c r="BF117"/>
  <c r="T117"/>
  <c r="R117"/>
  <c r="P117"/>
  <c r="BI114"/>
  <c r="BH114"/>
  <c r="BG114"/>
  <c r="BF114"/>
  <c r="T114"/>
  <c r="R114"/>
  <c r="P114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1"/>
  <c r="BH91"/>
  <c r="BG91"/>
  <c r="BF91"/>
  <c r="T91"/>
  <c r="R91"/>
  <c r="P91"/>
  <c r="J85"/>
  <c r="J84"/>
  <c r="F84"/>
  <c r="F82"/>
  <c r="E80"/>
  <c r="J59"/>
  <c r="J58"/>
  <c r="F58"/>
  <c r="F56"/>
  <c r="E54"/>
  <c r="J20"/>
  <c r="E20"/>
  <c r="F85"/>
  <c r="J19"/>
  <c r="J14"/>
  <c r="J56"/>
  <c r="E7"/>
  <c r="E76"/>
  <c i="1" r="L50"/>
  <c r="AM50"/>
  <c r="AM49"/>
  <c r="L49"/>
  <c r="AM47"/>
  <c r="L47"/>
  <c r="L45"/>
  <c r="L44"/>
  <c i="2" r="BK178"/>
  <c r="BK112"/>
  <c i="1" r="AS61"/>
  <c i="2" r="BK95"/>
  <c r="BK185"/>
  <c r="J178"/>
  <c r="BK168"/>
  <c r="J163"/>
  <c r="BK128"/>
  <c i="3" r="BK123"/>
  <c r="J110"/>
  <c r="BK99"/>
  <c i="4" r="BK99"/>
  <c r="J125"/>
  <c r="BK119"/>
  <c r="J91"/>
  <c i="5" r="J91"/>
  <c r="J99"/>
  <c r="J122"/>
  <c r="BK95"/>
  <c i="6" r="BK85"/>
  <c i="7" r="J106"/>
  <c r="J104"/>
  <c i="9" r="BK99"/>
  <c i="2" r="BK114"/>
  <c i="1" r="AS55"/>
  <c i="2" r="BK161"/>
  <c i="3" r="J99"/>
  <c i="4" r="BK122"/>
  <c r="BK95"/>
  <c r="J107"/>
  <c i="5" r="J105"/>
  <c i="9" r="BK89"/>
  <c i="2" r="J91"/>
  <c r="J145"/>
  <c r="J188"/>
  <c r="J131"/>
  <c i="3" r="J91"/>
  <c r="J107"/>
  <c i="4" r="J99"/>
  <c i="5" r="BK119"/>
  <c i="7" r="BK109"/>
  <c i="8" r="BK89"/>
  <c i="5" r="J115"/>
  <c i="7" r="BK94"/>
  <c i="9" r="J84"/>
  <c i="2" r="BK195"/>
  <c r="J114"/>
  <c r="J185"/>
  <c r="J161"/>
  <c r="BK99"/>
  <c i="3" r="BK115"/>
  <c i="4" r="BK105"/>
  <c i="5" r="BK107"/>
  <c i="6" r="J85"/>
  <c i="7" r="J97"/>
  <c i="9" r="J89"/>
  <c i="2" r="J183"/>
  <c i="3" r="J95"/>
  <c i="4" r="J122"/>
  <c i="6" r="J90"/>
  <c i="2" r="J199"/>
  <c r="BK163"/>
  <c i="4" r="BK129"/>
  <c i="6" r="BK87"/>
  <c i="5" r="BK105"/>
  <c i="9" r="BK84"/>
  <c i="2" r="J112"/>
  <c r="BK97"/>
  <c r="BK189"/>
  <c r="BK174"/>
  <c r="BK145"/>
  <c i="3" r="BK119"/>
  <c i="4" r="F39"/>
  <c i="8" r="J89"/>
  <c i="2" r="J121"/>
  <c r="BK143"/>
  <c i="4" r="J129"/>
  <c i="7" r="J101"/>
  <c i="2" r="BK199"/>
  <c r="J158"/>
  <c i="4" r="F37"/>
  <c i="2" r="J103"/>
  <c r="BK103"/>
  <c r="J189"/>
  <c r="BK171"/>
  <c r="BK131"/>
  <c i="3" r="BK107"/>
  <c i="4" r="BK91"/>
  <c r="BK110"/>
  <c i="5" r="BK126"/>
  <c r="BK115"/>
  <c i="7" r="J115"/>
  <c i="8" r="J88"/>
  <c i="2" r="J192"/>
  <c r="J168"/>
  <c i="3" r="BK95"/>
  <c i="4" r="J115"/>
  <c i="7" r="J109"/>
  <c i="2" r="J195"/>
  <c i="3" r="BK110"/>
  <c i="5" r="BK110"/>
  <c i="4" r="J95"/>
  <c i="7" r="J111"/>
  <c i="2" r="J97"/>
  <c r="J99"/>
  <c r="J181"/>
  <c r="J165"/>
  <c r="BK109"/>
  <c i="3" r="J105"/>
  <c i="4" r="BK125"/>
  <c i="5" r="BK122"/>
  <c r="BK99"/>
  <c i="6" r="BK90"/>
  <c i="7" r="BK104"/>
  <c i="9" r="BK85"/>
  <c i="2" r="BK91"/>
  <c r="J117"/>
  <c i="4" r="J119"/>
  <c i="5" r="J110"/>
  <c i="2" r="BK117"/>
  <c r="J176"/>
  <c i="4" r="J110"/>
  <c i="5" r="J107"/>
  <c i="9" r="J95"/>
  <c i="6" r="J87"/>
  <c i="2" r="BK121"/>
  <c r="J143"/>
  <c r="J128"/>
  <c r="BK192"/>
  <c r="BK183"/>
  <c r="BK176"/>
  <c r="BK165"/>
  <c r="BK158"/>
  <c r="J124"/>
  <c i="3" r="J123"/>
  <c r="J119"/>
  <c r="BK105"/>
  <c i="4" r="J36"/>
  <c i="7" r="BK111"/>
  <c r="BK97"/>
  <c r="BK106"/>
  <c i="9" r="J99"/>
  <c r="BK95"/>
  <c i="2" r="BK106"/>
  <c r="BK188"/>
  <c r="J174"/>
  <c r="J95"/>
  <c i="3" r="BK91"/>
  <c i="4" r="J105"/>
  <c r="BK107"/>
  <c i="5" r="J95"/>
  <c r="J119"/>
  <c i="8" r="BK88"/>
  <c i="2" r="J109"/>
  <c r="BK124"/>
  <c r="BK181"/>
  <c r="J171"/>
  <c r="J106"/>
  <c i="3" r="J115"/>
  <c i="4" r="BK115"/>
  <c i="5" r="BK91"/>
  <c i="7" r="BK101"/>
  <c r="BK115"/>
  <c i="5" r="J126"/>
  <c i="7" r="J94"/>
  <c i="9" r="J85"/>
  <c i="2" l="1" r="T90"/>
  <c r="T89"/>
  <c r="T88"/>
  <c i="3" r="R90"/>
  <c r="R89"/>
  <c r="R88"/>
  <c i="2" r="BK90"/>
  <c r="J90"/>
  <c r="J65"/>
  <c r="R90"/>
  <c r="R89"/>
  <c r="R88"/>
  <c i="3" r="BK90"/>
  <c r="J90"/>
  <c r="J65"/>
  <c r="P90"/>
  <c r="P89"/>
  <c r="P88"/>
  <c i="1" r="AU57"/>
  <c i="4" r="BK90"/>
  <c r="J90"/>
  <c r="J65"/>
  <c r="R90"/>
  <c r="R89"/>
  <c r="R88"/>
  <c i="5" r="T90"/>
  <c r="T89"/>
  <c r="T88"/>
  <c i="7" r="R93"/>
  <c i="9" r="P88"/>
  <c r="P83"/>
  <c r="P82"/>
  <c i="1" r="AU64"/>
  <c i="4" r="P90"/>
  <c r="P89"/>
  <c r="P88"/>
  <c i="1" r="AU58"/>
  <c i="6" r="P84"/>
  <c r="P83"/>
  <c r="P82"/>
  <c i="1" r="AU60"/>
  <c i="7" r="P100"/>
  <c i="8" r="BK87"/>
  <c r="J87"/>
  <c r="J64"/>
  <c i="9" r="R88"/>
  <c r="R83"/>
  <c r="R82"/>
  <c i="5" r="BK90"/>
  <c r="R90"/>
  <c r="R89"/>
  <c r="R88"/>
  <c i="6" r="BK84"/>
  <c r="J84"/>
  <c r="J61"/>
  <c r="R84"/>
  <c r="R83"/>
  <c r="R82"/>
  <c i="7" r="P93"/>
  <c r="P92"/>
  <c r="P91"/>
  <c i="1" r="AU62"/>
  <c i="7" r="T93"/>
  <c r="T92"/>
  <c r="T91"/>
  <c r="T100"/>
  <c i="8" r="R87"/>
  <c r="R86"/>
  <c i="9" r="T88"/>
  <c r="T83"/>
  <c r="T82"/>
  <c i="2" r="P90"/>
  <c r="P89"/>
  <c r="P88"/>
  <c i="1" r="AU56"/>
  <c i="3" r="T90"/>
  <c r="T89"/>
  <c r="T88"/>
  <c i="4" r="T90"/>
  <c r="T89"/>
  <c r="T88"/>
  <c i="5" r="P90"/>
  <c r="P89"/>
  <c r="P88"/>
  <c i="1" r="AU59"/>
  <c i="7" r="BK100"/>
  <c r="J100"/>
  <c r="J66"/>
  <c i="8" r="T87"/>
  <c r="T86"/>
  <c i="6" r="T84"/>
  <c r="T83"/>
  <c r="T82"/>
  <c i="7" r="BK93"/>
  <c r="J93"/>
  <c r="J65"/>
  <c r="R100"/>
  <c i="8" r="P87"/>
  <c r="P86"/>
  <c i="1" r="AU63"/>
  <c i="9" r="BK88"/>
  <c r="J88"/>
  <c r="J61"/>
  <c i="3" r="BK122"/>
  <c r="J122"/>
  <c r="J66"/>
  <c i="4" r="BK128"/>
  <c r="J128"/>
  <c r="J66"/>
  <c i="7" r="BK110"/>
  <c r="J110"/>
  <c r="J67"/>
  <c i="5" r="BK125"/>
  <c r="J125"/>
  <c r="J66"/>
  <c i="6" r="BK89"/>
  <c r="J89"/>
  <c r="J62"/>
  <c i="2" r="BK198"/>
  <c r="J198"/>
  <c r="J66"/>
  <c i="7" r="BK114"/>
  <c r="BK113"/>
  <c r="J113"/>
  <c r="J68"/>
  <c i="9" r="BK98"/>
  <c r="J98"/>
  <c r="J62"/>
  <c i="8" r="BK86"/>
  <c r="J86"/>
  <c r="J63"/>
  <c i="9" r="J52"/>
  <c r="E72"/>
  <c r="BE99"/>
  <c r="F55"/>
  <c r="BE89"/>
  <c r="BE84"/>
  <c r="BE85"/>
  <c r="BE95"/>
  <c i="8" r="J56"/>
  <c i="7" r="J114"/>
  <c r="J69"/>
  <c i="8" r="E50"/>
  <c r="F83"/>
  <c i="7" r="BK92"/>
  <c r="J92"/>
  <c r="J64"/>
  <c i="8" r="BE88"/>
  <c r="BE89"/>
  <c i="7" r="E50"/>
  <c r="J85"/>
  <c i="6" r="BK83"/>
  <c r="J83"/>
  <c r="J60"/>
  <c i="7" r="F59"/>
  <c r="BE94"/>
  <c r="BE97"/>
  <c r="BE101"/>
  <c r="BE104"/>
  <c r="BE106"/>
  <c r="BE109"/>
  <c r="BE111"/>
  <c r="BE115"/>
  <c i="5" r="J90"/>
  <c r="J65"/>
  <c i="6" r="BE87"/>
  <c r="BE90"/>
  <c r="E72"/>
  <c r="BE85"/>
  <c r="F55"/>
  <c r="J52"/>
  <c i="5" r="F59"/>
  <c r="E76"/>
  <c r="BE91"/>
  <c r="BE95"/>
  <c r="BE99"/>
  <c r="BE115"/>
  <c r="BE119"/>
  <c r="J82"/>
  <c r="BE105"/>
  <c r="BE110"/>
  <c r="BE126"/>
  <c i="4" r="BK89"/>
  <c r="J89"/>
  <c r="J64"/>
  <c i="5" r="BE122"/>
  <c r="BE107"/>
  <c i="4" r="E50"/>
  <c r="F59"/>
  <c r="BE91"/>
  <c r="BE95"/>
  <c r="BE99"/>
  <c r="BE105"/>
  <c r="BE115"/>
  <c r="BE119"/>
  <c r="BE122"/>
  <c r="J82"/>
  <c r="BE125"/>
  <c r="BE107"/>
  <c r="BE110"/>
  <c r="BE129"/>
  <c i="1" r="AW58"/>
  <c r="BB58"/>
  <c r="BD58"/>
  <c i="3" r="BE95"/>
  <c r="BE99"/>
  <c r="F59"/>
  <c r="BE110"/>
  <c r="BE119"/>
  <c r="J56"/>
  <c r="E76"/>
  <c r="BE91"/>
  <c r="BE115"/>
  <c r="BE123"/>
  <c r="BE105"/>
  <c r="BE107"/>
  <c i="2" r="F59"/>
  <c r="J82"/>
  <c r="BE106"/>
  <c r="BE112"/>
  <c r="BE131"/>
  <c r="BE143"/>
  <c r="BE145"/>
  <c r="BE158"/>
  <c r="BE161"/>
  <c r="BE163"/>
  <c r="BE165"/>
  <c r="BE168"/>
  <c r="BE171"/>
  <c r="BE174"/>
  <c r="BE176"/>
  <c r="BE178"/>
  <c r="BE181"/>
  <c r="BE183"/>
  <c r="BE185"/>
  <c r="BE188"/>
  <c r="BE189"/>
  <c r="BE195"/>
  <c r="BE99"/>
  <c r="BE103"/>
  <c r="BE109"/>
  <c r="BE128"/>
  <c r="BE199"/>
  <c r="E50"/>
  <c r="BE95"/>
  <c r="BE114"/>
  <c r="BE117"/>
  <c r="BE124"/>
  <c r="BE192"/>
  <c r="BE91"/>
  <c r="BE97"/>
  <c r="BE121"/>
  <c r="J36"/>
  <c i="1" r="AW56"/>
  <c i="2" r="F36"/>
  <c i="1" r="BA56"/>
  <c i="6" r="J34"/>
  <c i="1" r="AW60"/>
  <c i="8" r="F36"/>
  <c i="1" r="BA63"/>
  <c i="9" r="F36"/>
  <c i="1" r="BC64"/>
  <c i="2" r="F39"/>
  <c i="1" r="BD56"/>
  <c i="8" r="F39"/>
  <c i="1" r="BD63"/>
  <c i="8" r="J36"/>
  <c i="1" r="AW63"/>
  <c i="5" r="J36"/>
  <c i="1" r="AW59"/>
  <c i="7" r="F36"/>
  <c i="1" r="BA62"/>
  <c i="8" r="F37"/>
  <c i="1" r="BB63"/>
  <c i="5" r="F37"/>
  <c i="1" r="BB59"/>
  <c i="6" r="F36"/>
  <c i="1" r="BC60"/>
  <c i="9" r="J34"/>
  <c i="1" r="AW64"/>
  <c i="6" r="F35"/>
  <c i="1" r="BB60"/>
  <c i="9" r="F37"/>
  <c i="1" r="BD64"/>
  <c i="9" r="F34"/>
  <c i="1" r="BA64"/>
  <c i="3" r="F39"/>
  <c i="1" r="BD57"/>
  <c i="3" r="J36"/>
  <c i="1" r="AW57"/>
  <c r="AS54"/>
  <c i="6" r="F34"/>
  <c i="1" r="BA60"/>
  <c i="2" r="F38"/>
  <c i="1" r="BC56"/>
  <c i="7" r="J36"/>
  <c i="1" r="AW62"/>
  <c i="5" r="F38"/>
  <c i="1" r="BC59"/>
  <c i="4" r="F36"/>
  <c i="1" r="BA58"/>
  <c i="3" r="F36"/>
  <c i="1" r="BA57"/>
  <c i="8" r="F38"/>
  <c i="1" r="BC63"/>
  <c i="3" r="F37"/>
  <c i="1" r="BB57"/>
  <c i="7" r="F39"/>
  <c i="1" r="BD62"/>
  <c i="9" r="F35"/>
  <c i="1" r="BB64"/>
  <c i="2" r="F37"/>
  <c i="1" r="BB56"/>
  <c i="5" r="F39"/>
  <c i="1" r="BD59"/>
  <c i="7" r="F37"/>
  <c i="1" r="BB62"/>
  <c i="4" r="F38"/>
  <c i="1" r="BC58"/>
  <c i="5" r="F36"/>
  <c i="1" r="BA59"/>
  <c i="7" r="F38"/>
  <c i="1" r="BC62"/>
  <c i="3" r="F38"/>
  <c i="1" r="BC57"/>
  <c i="6" r="F37"/>
  <c i="1" r="BD60"/>
  <c i="2" l="1" r="BK89"/>
  <c r="J89"/>
  <c r="J64"/>
  <c i="5" r="BK89"/>
  <c r="J89"/>
  <c r="J64"/>
  <c i="7" r="R92"/>
  <c r="R91"/>
  <c i="9" r="BK83"/>
  <c r="J83"/>
  <c r="J60"/>
  <c i="3" r="BK89"/>
  <c r="J89"/>
  <c r="J64"/>
  <c i="7" r="BK91"/>
  <c r="J91"/>
  <c r="J63"/>
  <c i="6" r="BK82"/>
  <c r="J82"/>
  <c r="J59"/>
  <c i="4" r="BK88"/>
  <c r="J88"/>
  <c i="2" r="BK88"/>
  <c r="J88"/>
  <c r="J63"/>
  <c r="F35"/>
  <c i="1" r="AZ56"/>
  <c i="6" r="F33"/>
  <c i="1" r="AZ60"/>
  <c i="8" r="J35"/>
  <c i="1" r="AV63"/>
  <c r="AT63"/>
  <c r="AU55"/>
  <c i="5" r="F35"/>
  <c i="1" r="AZ59"/>
  <c r="BB61"/>
  <c r="AX61"/>
  <c i="3" r="F35"/>
  <c i="1" r="AZ57"/>
  <c r="BD55"/>
  <c i="7" r="F35"/>
  <c i="1" r="AZ62"/>
  <c i="6" r="J33"/>
  <c i="1" r="AV60"/>
  <c r="AT60"/>
  <c i="9" r="J33"/>
  <c i="1" r="AV64"/>
  <c r="AT64"/>
  <c r="BC55"/>
  <c r="AY55"/>
  <c i="7" r="J35"/>
  <c i="1" r="AV62"/>
  <c r="AT62"/>
  <c r="BA61"/>
  <c r="AW61"/>
  <c i="5" r="J35"/>
  <c i="1" r="AV59"/>
  <c r="AT59"/>
  <c i="2" r="J35"/>
  <c i="1" r="AV56"/>
  <c r="AT56"/>
  <c r="BA55"/>
  <c r="AW55"/>
  <c i="9" r="F33"/>
  <c i="1" r="AZ64"/>
  <c i="3" r="J35"/>
  <c i="1" r="AV57"/>
  <c r="AT57"/>
  <c i="8" r="J32"/>
  <c i="1" r="AG63"/>
  <c i="4" r="J35"/>
  <c i="1" r="AV58"/>
  <c r="AT58"/>
  <c i="8" r="F35"/>
  <c i="1" r="AZ63"/>
  <c r="AU61"/>
  <c r="BC61"/>
  <c r="AY61"/>
  <c i="4" r="J32"/>
  <c i="1" r="AG58"/>
  <c r="BB55"/>
  <c r="AX55"/>
  <c r="BD61"/>
  <c i="4" r="F35"/>
  <c i="1" r="AZ58"/>
  <c i="3" l="1" r="BK88"/>
  <c r="J88"/>
  <c i="5" r="BK88"/>
  <c r="J88"/>
  <c r="J63"/>
  <c i="9" r="BK82"/>
  <c r="J82"/>
  <c r="J59"/>
  <c i="1" r="AN63"/>
  <c i="8" r="J41"/>
  <c i="1" r="AN58"/>
  <c i="4" r="J63"/>
  <c r="J41"/>
  <c i="1" r="AU54"/>
  <c r="BA54"/>
  <c r="W30"/>
  <c r="AZ55"/>
  <c r="AV55"/>
  <c r="AT55"/>
  <c r="BB54"/>
  <c r="AX54"/>
  <c i="6" r="J30"/>
  <c i="1" r="AG60"/>
  <c r="AN60"/>
  <c r="BD54"/>
  <c r="W33"/>
  <c i="3" r="J32"/>
  <c i="1" r="AG57"/>
  <c i="2" r="J32"/>
  <c i="1" r="AG56"/>
  <c i="7" r="J32"/>
  <c i="1" r="AG62"/>
  <c r="AG61"/>
  <c r="AZ61"/>
  <c r="AV61"/>
  <c r="AT61"/>
  <c r="BC54"/>
  <c r="W32"/>
  <c i="3" l="1" r="J41"/>
  <c r="J63"/>
  <c i="7" r="J41"/>
  <c i="1" r="AN62"/>
  <c i="6" r="J39"/>
  <c i="2" r="J41"/>
  <c i="1" r="AN56"/>
  <c r="AN61"/>
  <c r="AN57"/>
  <c i="9" r="J30"/>
  <c i="1" r="AG64"/>
  <c r="AZ54"/>
  <c r="W29"/>
  <c i="5" r="J32"/>
  <c i="1" r="AG59"/>
  <c r="AN59"/>
  <c r="W31"/>
  <c r="AY54"/>
  <c r="AW54"/>
  <c r="AK30"/>
  <c i="5" l="1" r="J41"/>
  <c i="9" r="J39"/>
  <c i="1" r="AN64"/>
  <c r="AV54"/>
  <c r="AK29"/>
  <c r="AG55"/>
  <c r="AN55"/>
  <c l="1" r="AG54"/>
  <c r="AK26"/>
  <c r="AT54"/>
  <c l="1" r="AN5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<sst xmlns="http://schemas.openxmlformats.org/spreadsheetml/2006/main">
  <si>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</si>
  <si>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</si>
  <si>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</si>
  <si>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</si>
  <si>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</si>
  <si>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{71670109-a63a-415c-9327-2e7cb98a5aa9}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</si>
  <si>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</si>
  <si>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</si>
  <si>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</si>
  <si>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</si>
  <si>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</si>
  <si>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</si>
  <si>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</si>
  <si>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</si>
  <si>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22014_II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</si>
  <si>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</si>
  <si>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</si>
  <si>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Velký Borek - větrolam podél cesty HPC2</t>
  </si>
  <si>
    <t>KSO:</t>
  </si>
  <si>
    <t/>
  </si>
  <si>
    <t>CC-CZ:</t>
  </si>
  <si>
    <t>Místo:</t>
  </si>
  <si>
    <t>Velký Borek</t>
  </si>
  <si>
    <t>Datum:</t>
  </si>
  <si>
    <t>3. 11. 2022</t>
  </si>
  <si>
    <t>Zadavatel:</t>
  </si>
  <si>
    <t>IČ:</t>
  </si>
  <si>
    <t>ČR SPÚ, pobočka Mělník</t>
  </si>
  <si>
    <t>DIČ:</t>
  </si>
  <si>
    <t>Uchazeč:</t>
  </si>
  <si>
    <t>Vyplň údaj</t>
  </si>
  <si>
    <t>Projektant:</t>
  </si>
  <si>
    <t xml:space="preserve">ATELIER FONTES 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</si>
  <si>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</si>
  <si>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</si>
  <si>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</si>
  <si>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</si>
  <si>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</si>
  <si>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</si>
  <si>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</si>
  <si>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</si>
  <si>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</si>
  <si>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</si>
  <si>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</si>
  <si>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</si>
  <si>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</si>
  <si>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</si>
  <si>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</si>
  <si>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</si>
  <si>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</si>
  <si>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</si>
  <si>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</si>
  <si>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</si>
  <si>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</si>
  <si>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</si>
  <si>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</si>
  <si>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</si>
  <si>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</si>
  <si>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</si>
  <si>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</si>
  <si>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</si>
  <si>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</si>
  <si>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</si>
  <si>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</si>
  <si>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</si>
  <si>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</si>
  <si>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</si>
  <si>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</si>
  <si>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</si>
  <si>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</si>
  <si>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</si>
  <si>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</si>
  <si>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</si>
  <si>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</si>
  <si>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</si>
  <si>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SO-01</t>
  </si>
  <si>
    <t>Vegetační úpravy</t>
  </si>
  <si>
    <t>STA</t>
  </si>
  <si>
    <t>1</t>
  </si>
  <si>
    <t>{406fc00c-f9c3-482a-8fab-8808604fe42a}</t>
  </si>
  <si>
    <t>2</t>
  </si>
  <si>
    <t>/</t>
  </si>
  <si>
    <t>SO-01.1</t>
  </si>
  <si>
    <t>Vegetační úpravy - realizace</t>
  </si>
  <si>
    <t>Soupis</t>
  </si>
  <si>
    <t>{62ab0c8f-cd6a-4fae-b926-78f2e9d5cb8a}</t>
  </si>
  <si>
    <t>SO-01.2</t>
  </si>
  <si>
    <t>Vegetační úpravy - následná péče v 1. roce</t>
  </si>
  <si>
    <t>{e76dc1ba-bbda-4276-83a1-8f7a7f025432}</t>
  </si>
  <si>
    <t>SO-01.3</t>
  </si>
  <si>
    <t>Vegetační úpravy - následná péče ve 2. roce</t>
  </si>
  <si>
    <t>{370392a0-19f8-46bd-9a5e-de5a8b521261}</t>
  </si>
  <si>
    <t>SO-01.4</t>
  </si>
  <si>
    <t>Vegetační úpravy - následná péče ve 3. roce</t>
  </si>
  <si>
    <t>{28efd9c9-5f63-41c9-9b0a-1115f55228f8}</t>
  </si>
  <si>
    <t>SO-02</t>
  </si>
  <si>
    <t>Biotechnické objekty</t>
  </si>
  <si>
    <t>{291e1d87-847f-4429-a6cd-46fd6cbb0c96}</t>
  </si>
  <si>
    <t>SO-03</t>
  </si>
  <si>
    <t>Odpočinkové místo</t>
  </si>
  <si>
    <t>{6ac5e536-8c70-45af-b081-1e5f5d7c89d2}</t>
  </si>
  <si>
    <t>SO-03.1</t>
  </si>
  <si>
    <t>Odpočinkové místo - realizace</t>
  </si>
  <si>
    <t>{886c4ab1-08e3-404f-8df9-058f3d027c03}</t>
  </si>
  <si>
    <t>SO-03.2</t>
  </si>
  <si>
    <t>Odpočinkové místo - péče ve 3. roce</t>
  </si>
  <si>
    <t>{1312ccd3-f96b-47f6-9140-52a92e8d2798}</t>
  </si>
  <si>
    <t>VRN</t>
  </si>
  <si>
    <t>Vedlejší rozpočtové náklady</t>
  </si>
  <si>
    <t>{2f3cac5b-1f4d-479a-bf4e-f9872be88320}</t>
  </si>
  <si>
    <t>KRYCÍ LIST SOUPISU PRACÍ</t>
  </si>
  <si>
    <t>Objekt:</t>
  </si>
  <si>
    <t>SO-01 - Vegetační úpravy</t>
  </si>
  <si>
    <t>Soupis:</t>
  </si>
  <si>
    <t>SO-01.1 - Vegetační úpravy - realizace</t>
  </si>
  <si>
    <t xml:space="preserve"> </t>
  </si>
  <si>
    <t>ATELIER FONTES s.r.o.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</si>
  <si>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</si>
  <si>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</si>
  <si>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</si>
  <si>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</si>
  <si>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</si>
  <si>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</si>
  <si>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</si>
  <si>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</si>
  <si>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</si>
  <si>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</si>
  <si>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</si>
  <si>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</si>
  <si>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</si>
  <si>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</si>
  <si>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</si>
  <si>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</si>
  <si>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</si>
  <si>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</si>
  <si>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</si>
  <si>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</si>
  <si>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</si>
  <si>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</si>
  <si>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</si>
  <si>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</si>
  <si>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</si>
  <si>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119005131</t>
  </si>
  <si>
    <t>Vytyčení výsadeb s rozmístěním rostlin dle projektové dokumentace zapojených nebo v záhonu, plochy přes 100 m2 ve sponu</t>
  </si>
  <si>
    <t>m2</t>
  </si>
  <si>
    <t>CS ÚRS 2023 02</t>
  </si>
  <si>
    <t>4</t>
  </si>
  <si>
    <t>353449823</t>
  </si>
  <si>
    <t>Online PSC</t>
  </si>
  <si>
    <t>https://podminky.urs.cz/item/CS_URS_2023_02/119005131</t>
  </si>
  <si>
    <t>P</t>
  </si>
  <si>
    <t>Poznámka k položce:_x000d_
 plocha všech oplocenek</t>
  </si>
  <si>
    <t>VV</t>
  </si>
  <si>
    <t>218+1153+1180+1178+1178+1160+1160+1152+1192</t>
  </si>
  <si>
    <t>119005153</t>
  </si>
  <si>
    <t>Vytyčení výsadeb s rozmístěním rostlin dle projektové dokumentace solitérních přes 10 do 50 kusů</t>
  </si>
  <si>
    <t>kus</t>
  </si>
  <si>
    <t>593597083</t>
  </si>
  <si>
    <t>https://podminky.urs.cz/item/CS_URS_2023_02/119005153</t>
  </si>
  <si>
    <t>3</t>
  </si>
  <si>
    <t>183408252</t>
  </si>
  <si>
    <t>Orba na plochách jednotlivě do 1 ha střední, na hloubku od 180 do 250 mm, v půdě střední</t>
  </si>
  <si>
    <t>ha</t>
  </si>
  <si>
    <t>918667153</t>
  </si>
  <si>
    <t>https://podminky.urs.cz/item/CS_URS_2023_02/183408252</t>
  </si>
  <si>
    <t>183408322</t>
  </si>
  <si>
    <t>Smykování na plochách jednotlivě do 1 ha, v půdě střední</t>
  </si>
  <si>
    <t>601474577</t>
  </si>
  <si>
    <t>https://podminky.urs.cz/item/CS_URS_2023_02/183408322</t>
  </si>
  <si>
    <t>Poznámka k položce:_x000d_
provádí se 2x</t>
  </si>
  <si>
    <t>1,1135*2</t>
  </si>
  <si>
    <t>5</t>
  </si>
  <si>
    <t>183551413</t>
  </si>
  <si>
    <t>Úprava zemědělské půdy - orba rotačním kypřičem, hl. do 0,15 m, na ploše jednotlivě do 5 ha, o sklonu do 5°</t>
  </si>
  <si>
    <t>470898890</t>
  </si>
  <si>
    <t>https://podminky.urs.cz/item/CS_URS_2023_02/183551413</t>
  </si>
  <si>
    <t xml:space="preserve">Poznámka k položce:_x000d_
 při  této operaci bude do půdy zapraven kondicionér</t>
  </si>
  <si>
    <t>6</t>
  </si>
  <si>
    <t>183552513</t>
  </si>
  <si>
    <t>Úprava zemědělské půdy - hnojení vápennými hnojivy při dávce do 2 t/ha na ploše jednotlivě do 5 ha, o sklonu do 5°</t>
  </si>
  <si>
    <t>1987779009</t>
  </si>
  <si>
    <t>https://podminky.urs.cz/item/CS_URS_2023_02/183552513</t>
  </si>
  <si>
    <t>Poznámka k položce:_x000d_
celoplošná aplikace půdního kondicionéru na bázi silikátů</t>
  </si>
  <si>
    <t>7</t>
  </si>
  <si>
    <t>M</t>
  </si>
  <si>
    <t>026.R4</t>
  </si>
  <si>
    <t>Půdní kondicionér dle TZ</t>
  </si>
  <si>
    <t>kg</t>
  </si>
  <si>
    <t>8</t>
  </si>
  <si>
    <t>-1143863083</t>
  </si>
  <si>
    <t>Poznámka k položce:_x000d_
typu Agrosil, celoplošná aplikace: 10kg/100m2 plochy</t>
  </si>
  <si>
    <t xml:space="preserve">"plošná aplikace"  11135/100*10</t>
  </si>
  <si>
    <t>181451121</t>
  </si>
  <si>
    <t>Založení trávníku na půdě předem připravené plochy přes 1000 m2 výsevem včetně utažení lučního v rovině nebo na svahu do 1:5</t>
  </si>
  <si>
    <t>1695751289</t>
  </si>
  <si>
    <t>https://podminky.urs.cz/item/CS_URS_2023_02/181451121</t>
  </si>
  <si>
    <t>9</t>
  </si>
  <si>
    <t>181411.R01</t>
  </si>
  <si>
    <t>Osivo travní dle TZ - sadové mezipásy</t>
  </si>
  <si>
    <t>-1339525950</t>
  </si>
  <si>
    <t>Poznámka k položce:_x000d_
plocha * výsevek,výsevová dávka 30g/m2</t>
  </si>
  <si>
    <t>11135*30/1000</t>
  </si>
  <si>
    <t>10</t>
  </si>
  <si>
    <t>183101115</t>
  </si>
  <si>
    <t>Hloubení jamek pro vysazování rostlin v zemině skupiny 1 až 4 bez výměny půdy v rovině nebo na svahu do 1:5, objemu přes 0,125 do 0,40 m3</t>
  </si>
  <si>
    <t>-46051773</t>
  </si>
  <si>
    <t>https://podminky.urs.cz/item/CS_URS_2023_02/183101115</t>
  </si>
  <si>
    <t>Poznámka k položce:_x000d_
jamka 0,196 m3</t>
  </si>
  <si>
    <t>"pro výsadbu vzrostlých stromů OK 8/10" 2</t>
  </si>
  <si>
    <t>11</t>
  </si>
  <si>
    <t>183111114</t>
  </si>
  <si>
    <t>Hloubení jamek pro vysazování rostlin v zemině skupiny 1 až 4 bez výměny půdy v rovině nebo na svahu do 1:5, objemu přes 0,01 do 0,02 m3</t>
  </si>
  <si>
    <t>1978755547</t>
  </si>
  <si>
    <t>https://podminky.urs.cz/item/CS_URS_2023_02/183111114</t>
  </si>
  <si>
    <t>Poznámka k položce:_x000d_
jamka 0,016 m3</t>
  </si>
  <si>
    <t>12</t>
  </si>
  <si>
    <t>183101113</t>
  </si>
  <si>
    <t>Hloubení jamek pro vysazování rostlin v zemině skupiny 1 až 4 bez výměny půdy v rovině nebo na svahu do 1:5, objemu přes 0,02 do 0,05 m3</t>
  </si>
  <si>
    <t>866702692</t>
  </si>
  <si>
    <t>https://podminky.urs.cz/item/CS_URS_2023_02/183101113</t>
  </si>
  <si>
    <t>Poznámka k položce:_x000d_
jamka 0,037 m3</t>
  </si>
  <si>
    <t>"pro výsadbu poloodrostků" 622</t>
  </si>
  <si>
    <t>13</t>
  </si>
  <si>
    <t>184102110</t>
  </si>
  <si>
    <t>Výsadba dřeviny s balem do předem vyhloubené jamky se zalitím v rovině nebo na svahu do 1:5, při průměru balu do 100 mm</t>
  </si>
  <si>
    <t>-177081888</t>
  </si>
  <si>
    <t>https://podminky.urs.cz/item/CS_URS_2023_02/184102110</t>
  </si>
  <si>
    <t>"keře" 755</t>
  </si>
  <si>
    <t>14</t>
  </si>
  <si>
    <t>02608.R02</t>
  </si>
  <si>
    <t>Listnaté keře, kontejner, výška 60/100 cm</t>
  </si>
  <si>
    <t>-534598933</t>
  </si>
  <si>
    <t>"Růže šípková" 122</t>
  </si>
  <si>
    <t>"kalina tušalaj" 82</t>
  </si>
  <si>
    <t xml:space="preserve">"hlohy obecný / jednosemenný"  102</t>
  </si>
  <si>
    <t>"Slivoň trnka" 89</t>
  </si>
  <si>
    <t>"ptačí zob obecný" 40</t>
  </si>
  <si>
    <t>"brslen evropský " 122</t>
  </si>
  <si>
    <t>"líska obecná" 13</t>
  </si>
  <si>
    <t>"řešetlák počistivý " 119</t>
  </si>
  <si>
    <t>"svída krvavá" 31</t>
  </si>
  <si>
    <t>"zimolez obecný" 35</t>
  </si>
  <si>
    <t>Součet</t>
  </si>
  <si>
    <t>184102111</t>
  </si>
  <si>
    <t>Výsadba dřeviny s balem do předem vyhloubené jamky se zalitím v rovině nebo na svahu do 1:5, při průměru balu přes 100 do 200 mm</t>
  </si>
  <si>
    <t>1235068801</t>
  </si>
  <si>
    <t>https://podminky.urs.cz/item/CS_URS_2023_02/184102111</t>
  </si>
  <si>
    <t>16</t>
  </si>
  <si>
    <t>02601.R</t>
  </si>
  <si>
    <t>Sazenice dřevin listnaté, poloodrostky 0,8 - 1,2 m, obalované</t>
  </si>
  <si>
    <t>978306335</t>
  </si>
  <si>
    <t>"lípa malolistá" 105</t>
  </si>
  <si>
    <t>"habr obecný" 96</t>
  </si>
  <si>
    <t>"javor babyka" 96</t>
  </si>
  <si>
    <t>"javor mléč" 107</t>
  </si>
  <si>
    <t>"dub zimní"47</t>
  </si>
  <si>
    <t>"topol osika" 41</t>
  </si>
  <si>
    <t>"třešeň ptačí" 66</t>
  </si>
  <si>
    <t>"jabloň domácí" 10</t>
  </si>
  <si>
    <t>"hrušeň obecná" 10</t>
  </si>
  <si>
    <t>"jeřáb břek" 13</t>
  </si>
  <si>
    <t>"jeřáb obecný" 31</t>
  </si>
  <si>
    <t>17</t>
  </si>
  <si>
    <t>184102112</t>
  </si>
  <si>
    <t>Výsadba dřeviny s balem do předem vyhloubené jamky se zalitím v rovině nebo na svahu do 1:5, při průměru balu přes 200 do 300 mm</t>
  </si>
  <si>
    <t>-153339993</t>
  </si>
  <si>
    <t>https://podminky.urs.cz/item/CS_URS_2023_02/184102112</t>
  </si>
  <si>
    <t>Poznámka k položce:_x000d_
OK 8/10</t>
  </si>
  <si>
    <t>18</t>
  </si>
  <si>
    <t>02605.R</t>
  </si>
  <si>
    <t>Vzrostlé stromy OK 8/10, ZB</t>
  </si>
  <si>
    <t>170246365</t>
  </si>
  <si>
    <t>"javor babyka, OK 8/10, ZB" 2</t>
  </si>
  <si>
    <t>19</t>
  </si>
  <si>
    <t>184215412</t>
  </si>
  <si>
    <t>Zhotovení závlahové mísy u solitérních dřevin v rovině nebo na svahu do 1:5, o průměru mísy přes 0,5 do 1 m</t>
  </si>
  <si>
    <t>-1187888359</t>
  </si>
  <si>
    <t>https://podminky.urs.cz/item/CS_URS_2023_02/184215412</t>
  </si>
  <si>
    <t>20</t>
  </si>
  <si>
    <t>026.R3</t>
  </si>
  <si>
    <t>Aplikace půdního kondicionéru či pomocné půdní látky při výsadbě dřeviny</t>
  </si>
  <si>
    <t>-693264700</t>
  </si>
  <si>
    <t xml:space="preserve">Poznámka k položce:_x000d_
aplikace a promíšení se zeminou: _x000d_
- půdního kondicionéru na bázi silikátů_x000d_
- granulovaného hydrosorbentu_x000d_
- hydroabsorbentu do výsadbové jámy, _x000d_
</t>
  </si>
  <si>
    <t>"stromy, keře" 622+755+2</t>
  </si>
  <si>
    <t>026.R4.1</t>
  </si>
  <si>
    <t>-1178642377</t>
  </si>
  <si>
    <t>Poznámka k položce:_x000d_
na bázi silikátů (typu Agrosil)</t>
  </si>
  <si>
    <t xml:space="preserve">"ke každé sazenici dle TZ,  15g ke keři, 40g ke stromu, 200g k OK 8/10" 2*0.2+622*0.04+755*0.015</t>
  </si>
  <si>
    <t>22</t>
  </si>
  <si>
    <t>026.R5</t>
  </si>
  <si>
    <t>Granulovaný hydroabsorbent do výsadbové jámy dle TZ</t>
  </si>
  <si>
    <t>1981600277</t>
  </si>
  <si>
    <t>Poznámka k položce:_x000d_
příčně zesíťovaný polyakrylát draselný (typu hydrogel)</t>
  </si>
  <si>
    <t>"HYDROABSORBENT : 10g ke keři, 30g ke stromu, 160g na soliter"(755*10+622*30+2*160)/1000</t>
  </si>
  <si>
    <t>23</t>
  </si>
  <si>
    <t>348951270.R</t>
  </si>
  <si>
    <t>Oplocení lesních kultur dřevěnými kůly s pletivem, kůly průměru 120-150 mm, v osové vzdálenosti 3 m, oplocení výšky 1,6 m, dle TZ</t>
  </si>
  <si>
    <t>m</t>
  </si>
  <si>
    <t>678932594</t>
  </si>
  <si>
    <t>62+190+192+192+192+190+190+190+196</t>
  </si>
  <si>
    <t>24</t>
  </si>
  <si>
    <t>348951271.R</t>
  </si>
  <si>
    <t>Vrata do oplocení kultur pro vjezd techniky, šíře min. 2,5 m</t>
  </si>
  <si>
    <t>-139085478</t>
  </si>
  <si>
    <t xml:space="preserve">Poznámka k položce:_x000d_
oplocenky 1-9, každá 2 vrata </t>
  </si>
  <si>
    <t>26</t>
  </si>
  <si>
    <t>184215112.R</t>
  </si>
  <si>
    <t>Ukotvení dřeviny kůly jedním kůlem, délky přes 1 do 2 m</t>
  </si>
  <si>
    <t>-1712791202</t>
  </si>
  <si>
    <t>Poznámka k položce:_x000d_
bambusovým kůlem, včetně vyvázání dřeviny</t>
  </si>
  <si>
    <t>622</t>
  </si>
  <si>
    <t>25</t>
  </si>
  <si>
    <t>184. R09</t>
  </si>
  <si>
    <t xml:space="preserve">Natření kmene dřeviny proti korní spále včetně materiálu (speciální nátěr) </t>
  </si>
  <si>
    <t>-1246312183</t>
  </si>
  <si>
    <t>Poznámka k položce:_x000d_
materiál: ochranný nátěr na kmeny proti korní spále způsobené teplotními vlivy</t>
  </si>
  <si>
    <t>27</t>
  </si>
  <si>
    <t>60591.R01.1</t>
  </si>
  <si>
    <t>Vyvazovací kůl ke dřevinám bambusový, délka 1,8 m, průměr 15-20mm</t>
  </si>
  <si>
    <t>1658688293</t>
  </si>
  <si>
    <t>28</t>
  </si>
  <si>
    <t>184215133</t>
  </si>
  <si>
    <t>Ukotvení dřeviny kůly v rovině nebo na svahu do 1:5 třemi kůly, délky přes 2 do 3 m</t>
  </si>
  <si>
    <t>1937164434</t>
  </si>
  <si>
    <t>https://podminky.urs.cz/item/CS_URS_2023_02/184215133</t>
  </si>
  <si>
    <t xml:space="preserve">Poznámka k položce:_x000d_
bude navíc opatřeno pletivem 160/23/15 upevněný vně kůlů (samost. položka), dle TZ, stromy mimo oplocenky </t>
  </si>
  <si>
    <t>29</t>
  </si>
  <si>
    <t>60591255</t>
  </si>
  <si>
    <t>kůl vyvazovací dřevěný impregnovaný D 8cm dl 2,5m</t>
  </si>
  <si>
    <t>-1274188745</t>
  </si>
  <si>
    <t>30</t>
  </si>
  <si>
    <t>184911431</t>
  </si>
  <si>
    <t>Mulčování vysazených rostlin mulčovací kůrou, tl. přes 100 do 150 mm v rovině nebo na svahu do 1:5</t>
  </si>
  <si>
    <t>-940814436</t>
  </si>
  <si>
    <t>https://podminky.urs.cz/item/CS_URS_2023_02/184911431</t>
  </si>
  <si>
    <t>10+66.4+68+68+68+67.2+67.2+67.2+68.8+1.6</t>
  </si>
  <si>
    <t>31</t>
  </si>
  <si>
    <t>103911.R</t>
  </si>
  <si>
    <t>Kůrodřevní hmota pro mulčování rostlin</t>
  </si>
  <si>
    <t>m3</t>
  </si>
  <si>
    <t>-1660344202</t>
  </si>
  <si>
    <t>Poznámka k položce:_x000d_
tloušťka vrstvy 15 cm, výpočet plocha*objem</t>
  </si>
  <si>
    <t>552,4*0.15</t>
  </si>
  <si>
    <t>32</t>
  </si>
  <si>
    <t>913312111</t>
  </si>
  <si>
    <t>Hraniční značka dřevěný kůl</t>
  </si>
  <si>
    <t>1788265101</t>
  </si>
  <si>
    <t>https://podminky.urs.cz/item/CS_URS_2023_02/913312111</t>
  </si>
  <si>
    <t xml:space="preserve">Poznámka k položce:_x000d_
materiál: hraniční značka železničný pražec dřevěný,  150x260x2600 - lze nahradit velkými kameny viz TZ</t>
  </si>
  <si>
    <t>998</t>
  </si>
  <si>
    <t>Přesun hmot</t>
  </si>
  <si>
    <t>33</t>
  </si>
  <si>
    <t>998231311</t>
  </si>
  <si>
    <t>Přesun hmot pro sadovnické a krajinářské úpravy - strojně dopravní vzdálenost do 5000 m</t>
  </si>
  <si>
    <t>t</t>
  </si>
  <si>
    <t>1598038422</t>
  </si>
  <si>
    <t>https://podminky.urs.cz/item/CS_URS_2023_02/998231311</t>
  </si>
  <si>
    <t>SO-01.2 - Vegetační úpravy - následná péče v 1. roce</t>
  </si>
  <si>
    <t>184851617</t>
  </si>
  <si>
    <t>Strojní ožínání sazenic v pruzích sklon do 1:5 při viditelnosti střední, výšky přes 60 cm</t>
  </si>
  <si>
    <t>-598968195</t>
  </si>
  <si>
    <t>https://podminky.urs.cz/item/CS_URS_2023_02/184851617</t>
  </si>
  <si>
    <t>Poznámka k položce:_x000d_
plocha všech oplocenek, včetně přihrabání pokosené hmoty k sazenicím a vytvoření vrstvy mulče, 3x ročně</t>
  </si>
  <si>
    <t>(218+1153+1180+1178+1178+1160+1160+1152+1192)*3/10000</t>
  </si>
  <si>
    <t>185804213</t>
  </si>
  <si>
    <t>Vypletí v rovině nebo na svahu do 1:5 dřevin solitérních</t>
  </si>
  <si>
    <t>-1651587023</t>
  </si>
  <si>
    <t>https://podminky.urs.cz/item/CS_URS_2023_02/185804213</t>
  </si>
  <si>
    <t>Poznámka k položce:_x000d_
 2x ročně, s ponecháním hmoty na místě</t>
  </si>
  <si>
    <t>2*2</t>
  </si>
  <si>
    <t>185804312</t>
  </si>
  <si>
    <t>Zalití rostlin vodou plochy záhonů jednotlivě přes 20 m2</t>
  </si>
  <si>
    <t>1039135089</t>
  </si>
  <si>
    <t>https://podminky.urs.cz/item/CS_URS_2023_02/185804312</t>
  </si>
  <si>
    <t>"zálivka stromů 15 x ročně - 20l/strom" 15*622*20/1000</t>
  </si>
  <si>
    <t>"zálivka keřů 15 x ročně - 10l/keř" 15*755*10/1000</t>
  </si>
  <si>
    <t>"zálivka dřevin OK 8/10 15 x ročně - 25l/strom OK 8/10" 15*2*25/1000</t>
  </si>
  <si>
    <t>185851121</t>
  </si>
  <si>
    <t>Dovoz vody pro zálivku rostlin na vzdálenost do 1000 m</t>
  </si>
  <si>
    <t>1754885581</t>
  </si>
  <si>
    <t>https://podminky.urs.cz/item/CS_URS_2023_02/185851121</t>
  </si>
  <si>
    <t>185851129</t>
  </si>
  <si>
    <t>Dovoz vody pro zálivku rostlin Příplatek k ceně za každých dalších i započatých 1000 m</t>
  </si>
  <si>
    <t>-279395399</t>
  </si>
  <si>
    <t>https://podminky.urs.cz/item/CS_URS_2023_02/185851129</t>
  </si>
  <si>
    <t>10*300,6</t>
  </si>
  <si>
    <t>111151231</t>
  </si>
  <si>
    <t>Pokosení trávníku při souvislé ploše přes 1000 do 10000 m2 lučního v rovině nebo svahu do 1:5</t>
  </si>
  <si>
    <t>-1356182280</t>
  </si>
  <si>
    <t>https://podminky.urs.cz/item/CS_URS_2023_02/111151231</t>
  </si>
  <si>
    <t xml:space="preserve">Poznámka k položce:_x000d_
plocha větrolamu - plochy oplocenek  3x ročně </t>
  </si>
  <si>
    <t xml:space="preserve">s vyhrabáním a přehozením hmoty na plochu mulče v oplocenkách </t>
  </si>
  <si>
    <t>(11135-9571)*3</t>
  </si>
  <si>
    <t>184911421</t>
  </si>
  <si>
    <t>Mulčování vysazených rostlin mulčovací kůrou, tl. do 100 mm v rovině nebo na svahu do 1:5</t>
  </si>
  <si>
    <t>-565714660</t>
  </si>
  <si>
    <t>https://podminky.urs.cz/item/CS_URS_2023_02/184911421</t>
  </si>
  <si>
    <t xml:space="preserve">Poznámka k položce:_x000d_
tloušťka vrstvy 5 cm, individ. chráněné rostliny  mulč s průměrem 0.8m2 +mulč plošný u keřů plochy 7,8,9 +mulč individ. ostatních výsadeb s průměrem 0.4m2</t>
  </si>
  <si>
    <t>-1519939334</t>
  </si>
  <si>
    <t xml:space="preserve">Poznámka k položce:_x000d_
tloušťka vrstvy 5 cm, výpočet plocha*tloušťka_x000d_
</t>
  </si>
  <si>
    <t>552*0,05</t>
  </si>
  <si>
    <t>-1291443176</t>
  </si>
  <si>
    <t>SO-01.3 - Vegetační úpravy - následná péče ve 2. roce</t>
  </si>
  <si>
    <t>Poznámka k položce:_x000d_
plocha všech oplocenek, včetně přihrabání pokosené hmoty k sazenicím a vytvoření vrstvy mulče, 2x ročně</t>
  </si>
  <si>
    <t>(218+1153+1180+1178+1178+1160+1160+1152+1192)*2/10000</t>
  </si>
  <si>
    <t xml:space="preserve">Poznámka k položce:_x000d_
plocha větrolamu - plochy oplocenek  2x ročně </t>
  </si>
  <si>
    <t>(11135-9571)*2</t>
  </si>
  <si>
    <t>184852321</t>
  </si>
  <si>
    <t>Řez stromů prováděný lezeckou technikou výchovný (S-RV) špičáky a keřové stromy, výšky do 4 m</t>
  </si>
  <si>
    <t>1200808148</t>
  </si>
  <si>
    <t>https://podminky.urs.cz/item/CS_URS_2023_02/184852321</t>
  </si>
  <si>
    <t>"výchovný řez vzrostlých stromů (babyky)" 2</t>
  </si>
  <si>
    <t>184806111</t>
  </si>
  <si>
    <t>Řez stromů, keřů nebo růží průklestem stromů netrnitých, o průměru koruny do 2 m</t>
  </si>
  <si>
    <t>1745948508</t>
  </si>
  <si>
    <t>https://podminky.urs.cz/item/CS_URS_2023_02/184806111</t>
  </si>
  <si>
    <t>"výchovný řez poloodrostků"622</t>
  </si>
  <si>
    <t>SO-01.4 - Vegetační úpravy - následná péče ve 3. roce</t>
  </si>
  <si>
    <t>SO-02 - Biotechnické objekty</t>
  </si>
  <si>
    <t>184906.r01</t>
  </si>
  <si>
    <t>Objekt plazník, biotechnický, dle TZ</t>
  </si>
  <si>
    <t>1376446291</t>
  </si>
  <si>
    <t xml:space="preserve">Poznámka k položce:_x000d_
Zřízení objektu včetně materiálu _x000d_
Plazník: _x000d_
- 4 x kulatina ze dřeva prům. 0,25 m a délce 4,8 m_x000d_
- 2 x kulatina ze dřeva prům. 0,25m a délce 2,8 m_x000d_
- 4 x kůl prům. 0,15 m a délce 1,4 m_x000d_
- větve (klest) o prům do 10 cm a délce od 4 m ve vrstvě do výšky 2 - 3 m přitížené ornicí dv objemu cca 0,25 m3/m2 (lze použít zeminu pro rekultivaci)_x000d_
</t>
  </si>
  <si>
    <t>184910.R</t>
  </si>
  <si>
    <t xml:space="preserve">Dosedací berlička pro ptactvo, dle TZ </t>
  </si>
  <si>
    <t>2132116236</t>
  </si>
  <si>
    <t xml:space="preserve">Poznámka k položce:_x000d_
bidýlko ve tvaru psímene T:_x000d_
- dřevěnná dosedací ploška délky 300mm, tvrdé dřevo ošetřená olejovou lazurou_x000d_
- nosná kovová trubka z pozinkované oceli S235JR průměru 32mm s patkou o délce 800mm _x000d_
- patka zatlučena do země_x000d_
- spojení tyče a dosedací části dvěma vruty_x000d_
</t>
  </si>
  <si>
    <t>-1747837118</t>
  </si>
  <si>
    <t>SO-03 - Odpočinkové místo</t>
  </si>
  <si>
    <t>SO-03.1 - Odpočinkové místo - realizace</t>
  </si>
  <si>
    <t xml:space="preserve">    9 - Ostatní konstrukce a práce, bourání</t>
  </si>
  <si>
    <t xml:space="preserve">    VRN - Vedlejší rozpočtové náklady</t>
  </si>
  <si>
    <t xml:space="preserve">      VRN6 - Územní vlivy</t>
  </si>
  <si>
    <t>111151131</t>
  </si>
  <si>
    <t>Pokosení trávníku při souvislé ploše do 1000 m2 lučního v rovině nebo svahu do 1:5</t>
  </si>
  <si>
    <t>-1113086950</t>
  </si>
  <si>
    <t>https://podminky.urs.cz/item/CS_URS_2023_02/111151131</t>
  </si>
  <si>
    <t>Poznámka k položce:_x000d_
příprava plochy pro odpočinkové místo</t>
  </si>
  <si>
    <t>181951111</t>
  </si>
  <si>
    <t>Úprava pláně vyrovnáním výškových rozdílů strojně v hornině třídy těžitelnosti I, skupiny 1 až 3 bez zhutnění</t>
  </si>
  <si>
    <t>1020376755</t>
  </si>
  <si>
    <t>https://podminky.urs.cz/item/CS_URS_2023_02/181951111</t>
  </si>
  <si>
    <t>Ostatní konstrukce a práce, bourání</t>
  </si>
  <si>
    <t>936124.R02</t>
  </si>
  <si>
    <t>Zřízení kotevní patky zabetonováním do jámy</t>
  </si>
  <si>
    <t>CS ÚRS 2023 01</t>
  </si>
  <si>
    <t>-322065420</t>
  </si>
  <si>
    <t>https://podminky.urs.cz/item/CS_URS_2023_01/936124.R02</t>
  </si>
  <si>
    <t xml:space="preserve">Poznámka k položce:_x000d_
- hloubka jámy 0,6 m, průměr 0,25 m_x000d_
- vylití jámy podkladním betonem _x000d_
-  usazení kotevní patky do hloubky 0,4 m</t>
  </si>
  <si>
    <t>54825005:R</t>
  </si>
  <si>
    <t>kotevní patka tvaru U široká 50x50x4,0 16x500mm</t>
  </si>
  <si>
    <t>359919999</t>
  </si>
  <si>
    <t>Poznámka k položce:_x000d_
dle TZ</t>
  </si>
  <si>
    <t>936124.R01</t>
  </si>
  <si>
    <t>Montáž mobiliáře - dopočívadla - dřevěnná konstrukce dle TZ</t>
  </si>
  <si>
    <t>-1139152099</t>
  </si>
  <si>
    <t>https://podminky.urs.cz/item/CS_URS_2023_01/936124.R01</t>
  </si>
  <si>
    <t>Poznámka k položce:_x000d_
montaž na betonové patky do betonu</t>
  </si>
  <si>
    <t>74910.R01</t>
  </si>
  <si>
    <t>Dřevěné odpočívadlo - přístřešek - dvě lavičky a stříška dle TZ</t>
  </si>
  <si>
    <t>1665460993</t>
  </si>
  <si>
    <t>-1340989522</t>
  </si>
  <si>
    <t>VRN6</t>
  </si>
  <si>
    <t>Územní vlivy</t>
  </si>
  <si>
    <t>065002000</t>
  </si>
  <si>
    <t>Mimostaveništní doprava materiálů - přeprava výrobku odpočívadla na lokalitu</t>
  </si>
  <si>
    <t>1024</t>
  </si>
  <si>
    <t>434593303</t>
  </si>
  <si>
    <t>https://podminky.urs.cz/item/CS_URS_2023_01/065002000</t>
  </si>
  <si>
    <t>SO-03.2 - Odpočinkové místo - péče ve 3. roce</t>
  </si>
  <si>
    <t>HZS - Hodinové zúčtovací sazby</t>
  </si>
  <si>
    <t>HZS</t>
  </si>
  <si>
    <t>Hodinové zúčtovací sazby</t>
  </si>
  <si>
    <t>93.R02</t>
  </si>
  <si>
    <t>Údržba - nezbytné opravy odpočívadla</t>
  </si>
  <si>
    <t>512</t>
  </si>
  <si>
    <t>-1509850776</t>
  </si>
  <si>
    <t>HZS2311</t>
  </si>
  <si>
    <t>Hodinové zúčtovací sazby profesí PSV úpravy povrchů a podlahy malíř, natěrač, lakýrník</t>
  </si>
  <si>
    <t>hod</t>
  </si>
  <si>
    <t>-168549438</t>
  </si>
  <si>
    <t>https://podminky.urs.cz/item/CS_URS_2023_02/HZS2311</t>
  </si>
  <si>
    <t>Poznámka k položce:_x000d_
nátěr odpočívadla olejovou lazurou</t>
  </si>
  <si>
    <t>VRN - Vedlejší rozpočtové náklady</t>
  </si>
  <si>
    <t xml:space="preserve">    VRN1 - Průzkumné, geodetické a projektové práce</t>
  </si>
  <si>
    <t xml:space="preserve">    VRN3 - Zařízení staveniště</t>
  </si>
  <si>
    <t>0345.R02</t>
  </si>
  <si>
    <t>Povinná publicita dle zadání investora</t>
  </si>
  <si>
    <t>soubor</t>
  </si>
  <si>
    <t>-510267422</t>
  </si>
  <si>
    <t>034503000</t>
  </si>
  <si>
    <t>Informační tabule na staveništi</t>
  </si>
  <si>
    <t>608401496</t>
  </si>
  <si>
    <t>https://podminky.urs.cz/item/CS_URS_2023_01/034503000</t>
  </si>
  <si>
    <t>Poznámka k položce:_x000d_
Montáž pevných informačních panelů (značek) dle zadání investora (umístění z přírodního materiálu, kámen dřevo)</t>
  </si>
  <si>
    <t>VRN1</t>
  </si>
  <si>
    <t>Průzkumné, geodetické a projektové práce</t>
  </si>
  <si>
    <t>012103000</t>
  </si>
  <si>
    <t>Geodetické práce před výstavbou</t>
  </si>
  <si>
    <t>bod</t>
  </si>
  <si>
    <t>1176800738</t>
  </si>
  <si>
    <t>https://podminky.urs.cz/item/CS_URS_2023_01/012103000</t>
  </si>
  <si>
    <t>"vytýčení stavby (hranice+oplocenky" 41+17</t>
  </si>
  <si>
    <t>"vytýčení sítí -OP nadzemního VVN" 5</t>
  </si>
  <si>
    <t>"vytýčení sítí - vodovod 20m"10</t>
  </si>
  <si>
    <t>013254000</t>
  </si>
  <si>
    <t>Dokumentace skutečného provedení stavby</t>
  </si>
  <si>
    <t>2040107029</t>
  </si>
  <si>
    <t>https://podminky.urs.cz/item/CS_URS_2023_01/013254000</t>
  </si>
  <si>
    <t>Poznámka k položce:_x000d_
včetně zaměření oplocenek a středové či hlavní řady stromů</t>
  </si>
  <si>
    <t>VRN3</t>
  </si>
  <si>
    <t>Zařízení staveniště</t>
  </si>
  <si>
    <t>030001000</t>
  </si>
  <si>
    <t>-1430289616</t>
  </si>
  <si>
    <t>https://podminky.urs.cz/item/CS_URS_2023_01/030001000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</si>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</sst>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6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9005131" TargetMode="External" /><Relationship Id="rId2" Type="http://schemas.openxmlformats.org/officeDocument/2006/relationships/hyperlink" Target="https://podminky.urs.cz/item/CS_URS_2023_02/119005153" TargetMode="External" /><Relationship Id="rId3" Type="http://schemas.openxmlformats.org/officeDocument/2006/relationships/hyperlink" Target="https://podminky.urs.cz/item/CS_URS_2023_02/183408252" TargetMode="External" /><Relationship Id="rId4" Type="http://schemas.openxmlformats.org/officeDocument/2006/relationships/hyperlink" Target="https://podminky.urs.cz/item/CS_URS_2023_02/183408322" TargetMode="External" /><Relationship Id="rId5" Type="http://schemas.openxmlformats.org/officeDocument/2006/relationships/hyperlink" Target="https://podminky.urs.cz/item/CS_URS_2023_02/183551413" TargetMode="External" /><Relationship Id="rId6" Type="http://schemas.openxmlformats.org/officeDocument/2006/relationships/hyperlink" Target="https://podminky.urs.cz/item/CS_URS_2023_02/183552513" TargetMode="External" /><Relationship Id="rId7" Type="http://schemas.openxmlformats.org/officeDocument/2006/relationships/hyperlink" Target="https://podminky.urs.cz/item/CS_URS_2023_02/181451121" TargetMode="External" /><Relationship Id="rId8" Type="http://schemas.openxmlformats.org/officeDocument/2006/relationships/hyperlink" Target="https://podminky.urs.cz/item/CS_URS_2023_02/183101115" TargetMode="External" /><Relationship Id="rId9" Type="http://schemas.openxmlformats.org/officeDocument/2006/relationships/hyperlink" Target="https://podminky.urs.cz/item/CS_URS_2023_02/183111114" TargetMode="External" /><Relationship Id="rId10" Type="http://schemas.openxmlformats.org/officeDocument/2006/relationships/hyperlink" Target="https://podminky.urs.cz/item/CS_URS_2023_02/183101113" TargetMode="External" /><Relationship Id="rId11" Type="http://schemas.openxmlformats.org/officeDocument/2006/relationships/hyperlink" Target="https://podminky.urs.cz/item/CS_URS_2023_02/184102110" TargetMode="External" /><Relationship Id="rId12" Type="http://schemas.openxmlformats.org/officeDocument/2006/relationships/hyperlink" Target="https://podminky.urs.cz/item/CS_URS_2023_02/184102111" TargetMode="External" /><Relationship Id="rId13" Type="http://schemas.openxmlformats.org/officeDocument/2006/relationships/hyperlink" Target="https://podminky.urs.cz/item/CS_URS_2023_02/184102112" TargetMode="External" /><Relationship Id="rId14" Type="http://schemas.openxmlformats.org/officeDocument/2006/relationships/hyperlink" Target="https://podminky.urs.cz/item/CS_URS_2023_02/184215412" TargetMode="External" /><Relationship Id="rId15" Type="http://schemas.openxmlformats.org/officeDocument/2006/relationships/hyperlink" Target="https://podminky.urs.cz/item/CS_URS_2023_02/184215133" TargetMode="External" /><Relationship Id="rId16" Type="http://schemas.openxmlformats.org/officeDocument/2006/relationships/hyperlink" Target="https://podminky.urs.cz/item/CS_URS_2023_02/184911431" TargetMode="External" /><Relationship Id="rId17" Type="http://schemas.openxmlformats.org/officeDocument/2006/relationships/hyperlink" Target="https://podminky.urs.cz/item/CS_URS_2023_02/913312111" TargetMode="External" /><Relationship Id="rId18" Type="http://schemas.openxmlformats.org/officeDocument/2006/relationships/hyperlink" Target="https://podminky.urs.cz/item/CS_URS_2023_02/998231311" TargetMode="External" /><Relationship Id="rId19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84851617" TargetMode="External" /><Relationship Id="rId2" Type="http://schemas.openxmlformats.org/officeDocument/2006/relationships/hyperlink" Target="https://podminky.urs.cz/item/CS_URS_2023_02/185804213" TargetMode="External" /><Relationship Id="rId3" Type="http://schemas.openxmlformats.org/officeDocument/2006/relationships/hyperlink" Target="https://podminky.urs.cz/item/CS_URS_2023_02/185804312" TargetMode="External" /><Relationship Id="rId4" Type="http://schemas.openxmlformats.org/officeDocument/2006/relationships/hyperlink" Target="https://podminky.urs.cz/item/CS_URS_2023_02/185851121" TargetMode="External" /><Relationship Id="rId5" Type="http://schemas.openxmlformats.org/officeDocument/2006/relationships/hyperlink" Target="https://podminky.urs.cz/item/CS_URS_2023_02/185851129" TargetMode="External" /><Relationship Id="rId6" Type="http://schemas.openxmlformats.org/officeDocument/2006/relationships/hyperlink" Target="https://podminky.urs.cz/item/CS_URS_2023_02/111151231" TargetMode="External" /><Relationship Id="rId7" Type="http://schemas.openxmlformats.org/officeDocument/2006/relationships/hyperlink" Target="https://podminky.urs.cz/item/CS_URS_2023_02/184911421" TargetMode="External" /><Relationship Id="rId8" Type="http://schemas.openxmlformats.org/officeDocument/2006/relationships/hyperlink" Target="https://podminky.urs.cz/item/CS_URS_2023_02/998231311" TargetMode="External" /><Relationship Id="rId9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84851617" TargetMode="External" /><Relationship Id="rId2" Type="http://schemas.openxmlformats.org/officeDocument/2006/relationships/hyperlink" Target="https://podminky.urs.cz/item/CS_URS_2023_02/185804213" TargetMode="External" /><Relationship Id="rId3" Type="http://schemas.openxmlformats.org/officeDocument/2006/relationships/hyperlink" Target="https://podminky.urs.cz/item/CS_URS_2023_02/185804312" TargetMode="External" /><Relationship Id="rId4" Type="http://schemas.openxmlformats.org/officeDocument/2006/relationships/hyperlink" Target="https://podminky.urs.cz/item/CS_URS_2023_02/185851121" TargetMode="External" /><Relationship Id="rId5" Type="http://schemas.openxmlformats.org/officeDocument/2006/relationships/hyperlink" Target="https://podminky.urs.cz/item/CS_URS_2023_02/185851129" TargetMode="External" /><Relationship Id="rId6" Type="http://schemas.openxmlformats.org/officeDocument/2006/relationships/hyperlink" Target="https://podminky.urs.cz/item/CS_URS_2023_02/111151231" TargetMode="External" /><Relationship Id="rId7" Type="http://schemas.openxmlformats.org/officeDocument/2006/relationships/hyperlink" Target="https://podminky.urs.cz/item/CS_URS_2023_02/184911421" TargetMode="External" /><Relationship Id="rId8" Type="http://schemas.openxmlformats.org/officeDocument/2006/relationships/hyperlink" Target="https://podminky.urs.cz/item/CS_URS_2023_02/184852321" TargetMode="External" /><Relationship Id="rId9" Type="http://schemas.openxmlformats.org/officeDocument/2006/relationships/hyperlink" Target="https://podminky.urs.cz/item/CS_URS_2023_02/184806111" TargetMode="External" /><Relationship Id="rId10" Type="http://schemas.openxmlformats.org/officeDocument/2006/relationships/hyperlink" Target="https://podminky.urs.cz/item/CS_URS_2023_02/998231311" TargetMode="External" /><Relationship Id="rId1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84851617" TargetMode="External" /><Relationship Id="rId2" Type="http://schemas.openxmlformats.org/officeDocument/2006/relationships/hyperlink" Target="https://podminky.urs.cz/item/CS_URS_2023_02/185804213" TargetMode="External" /><Relationship Id="rId3" Type="http://schemas.openxmlformats.org/officeDocument/2006/relationships/hyperlink" Target="https://podminky.urs.cz/item/CS_URS_2023_02/185804312" TargetMode="External" /><Relationship Id="rId4" Type="http://schemas.openxmlformats.org/officeDocument/2006/relationships/hyperlink" Target="https://podminky.urs.cz/item/CS_URS_2023_02/185851121" TargetMode="External" /><Relationship Id="rId5" Type="http://schemas.openxmlformats.org/officeDocument/2006/relationships/hyperlink" Target="https://podminky.urs.cz/item/CS_URS_2023_02/185851129" TargetMode="External" /><Relationship Id="rId6" Type="http://schemas.openxmlformats.org/officeDocument/2006/relationships/hyperlink" Target="https://podminky.urs.cz/item/CS_URS_2023_02/111151231" TargetMode="External" /><Relationship Id="rId7" Type="http://schemas.openxmlformats.org/officeDocument/2006/relationships/hyperlink" Target="https://podminky.urs.cz/item/CS_URS_2023_02/184911421" TargetMode="External" /><Relationship Id="rId8" Type="http://schemas.openxmlformats.org/officeDocument/2006/relationships/hyperlink" Target="https://podminky.urs.cz/item/CS_URS_2023_02/184852321" TargetMode="External" /><Relationship Id="rId9" Type="http://schemas.openxmlformats.org/officeDocument/2006/relationships/hyperlink" Target="https://podminky.urs.cz/item/CS_URS_2023_02/998231311" TargetMode="External" /><Relationship Id="rId10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998231311" TargetMode="External" /><Relationship Id="rId2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1151131" TargetMode="External" /><Relationship Id="rId2" Type="http://schemas.openxmlformats.org/officeDocument/2006/relationships/hyperlink" Target="https://podminky.urs.cz/item/CS_URS_2023_02/181951111" TargetMode="External" /><Relationship Id="rId3" Type="http://schemas.openxmlformats.org/officeDocument/2006/relationships/hyperlink" Target="https://podminky.urs.cz/item/CS_URS_2023_01/936124.R02" TargetMode="External" /><Relationship Id="rId4" Type="http://schemas.openxmlformats.org/officeDocument/2006/relationships/hyperlink" Target="https://podminky.urs.cz/item/CS_URS_2023_01/936124.R01" TargetMode="External" /><Relationship Id="rId5" Type="http://schemas.openxmlformats.org/officeDocument/2006/relationships/hyperlink" Target="https://podminky.urs.cz/item/CS_URS_2023_02/998231311" TargetMode="External" /><Relationship Id="rId6" Type="http://schemas.openxmlformats.org/officeDocument/2006/relationships/hyperlink" Target="https://podminky.urs.cz/item/CS_URS_2023_01/065002000" TargetMode="External" /><Relationship Id="rId7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HZS2311" TargetMode="External" /><Relationship Id="rId2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034503000" TargetMode="External" /><Relationship Id="rId2" Type="http://schemas.openxmlformats.org/officeDocument/2006/relationships/hyperlink" Target="https://podminky.urs.cz/item/CS_URS_2023_01/012103000" TargetMode="External" /><Relationship Id="rId3" Type="http://schemas.openxmlformats.org/officeDocument/2006/relationships/hyperlink" Target="https://podminky.urs.cz/item/CS_URS_2023_01/013254000" TargetMode="External" /><Relationship Id="rId4" Type="http://schemas.openxmlformats.org/officeDocument/2006/relationships/hyperlink" Target="https://podminky.urs.cz/item/CS_URS_2023_01/030001000" TargetMode="External" /><Relationship Id="rId5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36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37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38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39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40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41</v>
      </c>
      <c r="E29" s="48"/>
      <c r="F29" s="33" t="s">
        <v>42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43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44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45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46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47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48</v>
      </c>
      <c r="U35" s="55"/>
      <c r="V35" s="55"/>
      <c r="W35" s="55"/>
      <c r="X35" s="57" t="s">
        <v>49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50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22014_II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Velký Borek - větrolam podél cesty HPC2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Velký Borek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3. 11. 2022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ČR SPÚ, pobočka Mělník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 xml:space="preserve">ATELIER FONTES  s.r.o.</v>
      </c>
      <c r="AN49" s="65"/>
      <c r="AO49" s="65"/>
      <c r="AP49" s="65"/>
      <c r="AQ49" s="41"/>
      <c r="AR49" s="45"/>
      <c r="AS49" s="75" t="s">
        <v>51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 xml:space="preserve">ATELIER FONTES  s.r.o.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52</v>
      </c>
      <c r="D52" s="88"/>
      <c r="E52" s="88"/>
      <c r="F52" s="88"/>
      <c r="G52" s="88"/>
      <c r="H52" s="89"/>
      <c r="I52" s="90" t="s">
        <v>53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54</v>
      </c>
      <c r="AH52" s="88"/>
      <c r="AI52" s="88"/>
      <c r="AJ52" s="88"/>
      <c r="AK52" s="88"/>
      <c r="AL52" s="88"/>
      <c r="AM52" s="88"/>
      <c r="AN52" s="90" t="s">
        <v>55</v>
      </c>
      <c r="AO52" s="88"/>
      <c r="AP52" s="88"/>
      <c r="AQ52" s="92" t="s">
        <v>56</v>
      </c>
      <c r="AR52" s="45"/>
      <c r="AS52" s="93" t="s">
        <v>57</v>
      </c>
      <c r="AT52" s="94" t="s">
        <v>58</v>
      </c>
      <c r="AU52" s="94" t="s">
        <v>59</v>
      </c>
      <c r="AV52" s="94" t="s">
        <v>60</v>
      </c>
      <c r="AW52" s="94" t="s">
        <v>61</v>
      </c>
      <c r="AX52" s="94" t="s">
        <v>62</v>
      </c>
      <c r="AY52" s="94" t="s">
        <v>63</v>
      </c>
      <c r="AZ52" s="94" t="s">
        <v>64</v>
      </c>
      <c r="BA52" s="94" t="s">
        <v>65</v>
      </c>
      <c r="BB52" s="94" t="s">
        <v>66</v>
      </c>
      <c r="BC52" s="94" t="s">
        <v>67</v>
      </c>
      <c r="BD52" s="95" t="s">
        <v>68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69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ROUND(AG55+AG60+AG61+AG64,2)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ROUND(AS55+AS60+AS61+AS64,2)</f>
        <v>0</v>
      </c>
      <c r="AT54" s="107">
        <f>ROUND(SUM(AV54:AW54),2)</f>
        <v>0</v>
      </c>
      <c r="AU54" s="108">
        <f>ROUND(AU55+AU60+AU61+AU64,5)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ROUND(AZ55+AZ60+AZ61+AZ64,2)</f>
        <v>0</v>
      </c>
      <c r="BA54" s="107">
        <f>ROUND(BA55+BA60+BA61+BA64,2)</f>
        <v>0</v>
      </c>
      <c r="BB54" s="107">
        <f>ROUND(BB55+BB60+BB61+BB64,2)</f>
        <v>0</v>
      </c>
      <c r="BC54" s="107">
        <f>ROUND(BC55+BC60+BC61+BC64,2)</f>
        <v>0</v>
      </c>
      <c r="BD54" s="109">
        <f>ROUND(BD55+BD60+BD61+BD64,2)</f>
        <v>0</v>
      </c>
      <c r="BE54" s="6"/>
      <c r="BS54" s="110" t="s">
        <v>70</v>
      </c>
      <c r="BT54" s="110" t="s">
        <v>71</v>
      </c>
      <c r="BU54" s="111" t="s">
        <v>72</v>
      </c>
      <c r="BV54" s="110" t="s">
        <v>73</v>
      </c>
      <c r="BW54" s="110" t="s">
        <v>5</v>
      </c>
      <c r="BX54" s="110" t="s">
        <v>74</v>
      </c>
      <c r="CL54" s="110" t="s">
        <v>19</v>
      </c>
    </row>
    <row r="55" s="7" customFormat="1" ht="16.5" customHeight="1">
      <c r="A55" s="7"/>
      <c r="B55" s="112"/>
      <c r="C55" s="113"/>
      <c r="D55" s="114" t="s">
        <v>75</v>
      </c>
      <c r="E55" s="114"/>
      <c r="F55" s="114"/>
      <c r="G55" s="114"/>
      <c r="H55" s="114"/>
      <c r="I55" s="115"/>
      <c r="J55" s="114" t="s">
        <v>76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ROUND(SUM(AG56:AG59),2)</f>
        <v>0</v>
      </c>
      <c r="AH55" s="115"/>
      <c r="AI55" s="115"/>
      <c r="AJ55" s="115"/>
      <c r="AK55" s="115"/>
      <c r="AL55" s="115"/>
      <c r="AM55" s="115"/>
      <c r="AN55" s="117">
        <f>SUM(AG55,AT55)</f>
        <v>0</v>
      </c>
      <c r="AO55" s="115"/>
      <c r="AP55" s="115"/>
      <c r="AQ55" s="118" t="s">
        <v>77</v>
      </c>
      <c r="AR55" s="119"/>
      <c r="AS55" s="120">
        <f>ROUND(SUM(AS56:AS59),2)</f>
        <v>0</v>
      </c>
      <c r="AT55" s="121">
        <f>ROUND(SUM(AV55:AW55),2)</f>
        <v>0</v>
      </c>
      <c r="AU55" s="122">
        <f>ROUND(SUM(AU56:AU59),5)</f>
        <v>0</v>
      </c>
      <c r="AV55" s="121">
        <f>ROUND(AZ55*L29,2)</f>
        <v>0</v>
      </c>
      <c r="AW55" s="121">
        <f>ROUND(BA55*L30,2)</f>
        <v>0</v>
      </c>
      <c r="AX55" s="121">
        <f>ROUND(BB55*L29,2)</f>
        <v>0</v>
      </c>
      <c r="AY55" s="121">
        <f>ROUND(BC55*L30,2)</f>
        <v>0</v>
      </c>
      <c r="AZ55" s="121">
        <f>ROUND(SUM(AZ56:AZ59),2)</f>
        <v>0</v>
      </c>
      <c r="BA55" s="121">
        <f>ROUND(SUM(BA56:BA59),2)</f>
        <v>0</v>
      </c>
      <c r="BB55" s="121">
        <f>ROUND(SUM(BB56:BB59),2)</f>
        <v>0</v>
      </c>
      <c r="BC55" s="121">
        <f>ROUND(SUM(BC56:BC59),2)</f>
        <v>0</v>
      </c>
      <c r="BD55" s="123">
        <f>ROUND(SUM(BD56:BD59),2)</f>
        <v>0</v>
      </c>
      <c r="BE55" s="7"/>
      <c r="BS55" s="124" t="s">
        <v>70</v>
      </c>
      <c r="BT55" s="124" t="s">
        <v>78</v>
      </c>
      <c r="BU55" s="124" t="s">
        <v>72</v>
      </c>
      <c r="BV55" s="124" t="s">
        <v>73</v>
      </c>
      <c r="BW55" s="124" t="s">
        <v>79</v>
      </c>
      <c r="BX55" s="124" t="s">
        <v>5</v>
      </c>
      <c r="CL55" s="124" t="s">
        <v>19</v>
      </c>
      <c r="CM55" s="124" t="s">
        <v>80</v>
      </c>
    </row>
    <row r="56" s="4" customFormat="1" ht="16.5" customHeight="1">
      <c r="A56" s="125" t="s">
        <v>81</v>
      </c>
      <c r="B56" s="64"/>
      <c r="C56" s="126"/>
      <c r="D56" s="126"/>
      <c r="E56" s="127" t="s">
        <v>82</v>
      </c>
      <c r="F56" s="127"/>
      <c r="G56" s="127"/>
      <c r="H56" s="127"/>
      <c r="I56" s="127"/>
      <c r="J56" s="126"/>
      <c r="K56" s="127" t="s">
        <v>83</v>
      </c>
      <c r="L56" s="127"/>
      <c r="M56" s="127"/>
      <c r="N56" s="127"/>
      <c r="O56" s="127"/>
      <c r="P56" s="127"/>
      <c r="Q56" s="127"/>
      <c r="R56" s="127"/>
      <c r="S56" s="127"/>
      <c r="T56" s="127"/>
      <c r="U56" s="127"/>
      <c r="V56" s="127"/>
      <c r="W56" s="127"/>
      <c r="X56" s="127"/>
      <c r="Y56" s="127"/>
      <c r="Z56" s="127"/>
      <c r="AA56" s="127"/>
      <c r="AB56" s="127"/>
      <c r="AC56" s="127"/>
      <c r="AD56" s="127"/>
      <c r="AE56" s="127"/>
      <c r="AF56" s="127"/>
      <c r="AG56" s="128">
        <f>'SO-01.1 - Vegetační úprav...'!J32</f>
        <v>0</v>
      </c>
      <c r="AH56" s="126"/>
      <c r="AI56" s="126"/>
      <c r="AJ56" s="126"/>
      <c r="AK56" s="126"/>
      <c r="AL56" s="126"/>
      <c r="AM56" s="126"/>
      <c r="AN56" s="128">
        <f>SUM(AG56,AT56)</f>
        <v>0</v>
      </c>
      <c r="AO56" s="126"/>
      <c r="AP56" s="126"/>
      <c r="AQ56" s="129" t="s">
        <v>84</v>
      </c>
      <c r="AR56" s="66"/>
      <c r="AS56" s="130">
        <v>0</v>
      </c>
      <c r="AT56" s="131">
        <f>ROUND(SUM(AV56:AW56),2)</f>
        <v>0</v>
      </c>
      <c r="AU56" s="132">
        <f>'SO-01.1 - Vegetační úprav...'!P88</f>
        <v>0</v>
      </c>
      <c r="AV56" s="131">
        <f>'SO-01.1 - Vegetační úprav...'!J35</f>
        <v>0</v>
      </c>
      <c r="AW56" s="131">
        <f>'SO-01.1 - Vegetační úprav...'!J36</f>
        <v>0</v>
      </c>
      <c r="AX56" s="131">
        <f>'SO-01.1 - Vegetační úprav...'!J37</f>
        <v>0</v>
      </c>
      <c r="AY56" s="131">
        <f>'SO-01.1 - Vegetační úprav...'!J38</f>
        <v>0</v>
      </c>
      <c r="AZ56" s="131">
        <f>'SO-01.1 - Vegetační úprav...'!F35</f>
        <v>0</v>
      </c>
      <c r="BA56" s="131">
        <f>'SO-01.1 - Vegetační úprav...'!F36</f>
        <v>0</v>
      </c>
      <c r="BB56" s="131">
        <f>'SO-01.1 - Vegetační úprav...'!F37</f>
        <v>0</v>
      </c>
      <c r="BC56" s="131">
        <f>'SO-01.1 - Vegetační úprav...'!F38</f>
        <v>0</v>
      </c>
      <c r="BD56" s="133">
        <f>'SO-01.1 - Vegetační úprav...'!F39</f>
        <v>0</v>
      </c>
      <c r="BE56" s="4"/>
      <c r="BT56" s="134" t="s">
        <v>80</v>
      </c>
      <c r="BV56" s="134" t="s">
        <v>73</v>
      </c>
      <c r="BW56" s="134" t="s">
        <v>85</v>
      </c>
      <c r="BX56" s="134" t="s">
        <v>79</v>
      </c>
      <c r="CL56" s="134" t="s">
        <v>19</v>
      </c>
    </row>
    <row r="57" s="4" customFormat="1" ht="23.25" customHeight="1">
      <c r="A57" s="125" t="s">
        <v>81</v>
      </c>
      <c r="B57" s="64"/>
      <c r="C57" s="126"/>
      <c r="D57" s="126"/>
      <c r="E57" s="127" t="s">
        <v>86</v>
      </c>
      <c r="F57" s="127"/>
      <c r="G57" s="127"/>
      <c r="H57" s="127"/>
      <c r="I57" s="127"/>
      <c r="J57" s="126"/>
      <c r="K57" s="127" t="s">
        <v>87</v>
      </c>
      <c r="L57" s="127"/>
      <c r="M57" s="127"/>
      <c r="N57" s="127"/>
      <c r="O57" s="127"/>
      <c r="P57" s="127"/>
      <c r="Q57" s="127"/>
      <c r="R57" s="127"/>
      <c r="S57" s="127"/>
      <c r="T57" s="127"/>
      <c r="U57" s="127"/>
      <c r="V57" s="127"/>
      <c r="W57" s="127"/>
      <c r="X57" s="127"/>
      <c r="Y57" s="127"/>
      <c r="Z57" s="127"/>
      <c r="AA57" s="127"/>
      <c r="AB57" s="127"/>
      <c r="AC57" s="127"/>
      <c r="AD57" s="127"/>
      <c r="AE57" s="127"/>
      <c r="AF57" s="127"/>
      <c r="AG57" s="128">
        <f>'SO-01.2 - Vegetační úprav...'!J32</f>
        <v>0</v>
      </c>
      <c r="AH57" s="126"/>
      <c r="AI57" s="126"/>
      <c r="AJ57" s="126"/>
      <c r="AK57" s="126"/>
      <c r="AL57" s="126"/>
      <c r="AM57" s="126"/>
      <c r="AN57" s="128">
        <f>SUM(AG57,AT57)</f>
        <v>0</v>
      </c>
      <c r="AO57" s="126"/>
      <c r="AP57" s="126"/>
      <c r="AQ57" s="129" t="s">
        <v>84</v>
      </c>
      <c r="AR57" s="66"/>
      <c r="AS57" s="130">
        <v>0</v>
      </c>
      <c r="AT57" s="131">
        <f>ROUND(SUM(AV57:AW57),2)</f>
        <v>0</v>
      </c>
      <c r="AU57" s="132">
        <f>'SO-01.2 - Vegetační úprav...'!P88</f>
        <v>0</v>
      </c>
      <c r="AV57" s="131">
        <f>'SO-01.2 - Vegetační úprav...'!J35</f>
        <v>0</v>
      </c>
      <c r="AW57" s="131">
        <f>'SO-01.2 - Vegetační úprav...'!J36</f>
        <v>0</v>
      </c>
      <c r="AX57" s="131">
        <f>'SO-01.2 - Vegetační úprav...'!J37</f>
        <v>0</v>
      </c>
      <c r="AY57" s="131">
        <f>'SO-01.2 - Vegetační úprav...'!J38</f>
        <v>0</v>
      </c>
      <c r="AZ57" s="131">
        <f>'SO-01.2 - Vegetační úprav...'!F35</f>
        <v>0</v>
      </c>
      <c r="BA57" s="131">
        <f>'SO-01.2 - Vegetační úprav...'!F36</f>
        <v>0</v>
      </c>
      <c r="BB57" s="131">
        <f>'SO-01.2 - Vegetační úprav...'!F37</f>
        <v>0</v>
      </c>
      <c r="BC57" s="131">
        <f>'SO-01.2 - Vegetační úprav...'!F38</f>
        <v>0</v>
      </c>
      <c r="BD57" s="133">
        <f>'SO-01.2 - Vegetační úprav...'!F39</f>
        <v>0</v>
      </c>
      <c r="BE57" s="4"/>
      <c r="BT57" s="134" t="s">
        <v>80</v>
      </c>
      <c r="BV57" s="134" t="s">
        <v>73</v>
      </c>
      <c r="BW57" s="134" t="s">
        <v>88</v>
      </c>
      <c r="BX57" s="134" t="s">
        <v>79</v>
      </c>
      <c r="CL57" s="134" t="s">
        <v>19</v>
      </c>
    </row>
    <row r="58" s="4" customFormat="1" ht="23.25" customHeight="1">
      <c r="A58" s="125" t="s">
        <v>81</v>
      </c>
      <c r="B58" s="64"/>
      <c r="C58" s="126"/>
      <c r="D58" s="126"/>
      <c r="E58" s="127" t="s">
        <v>89</v>
      </c>
      <c r="F58" s="127"/>
      <c r="G58" s="127"/>
      <c r="H58" s="127"/>
      <c r="I58" s="127"/>
      <c r="J58" s="126"/>
      <c r="K58" s="127" t="s">
        <v>90</v>
      </c>
      <c r="L58" s="127"/>
      <c r="M58" s="127"/>
      <c r="N58" s="127"/>
      <c r="O58" s="127"/>
      <c r="P58" s="127"/>
      <c r="Q58" s="127"/>
      <c r="R58" s="127"/>
      <c r="S58" s="127"/>
      <c r="T58" s="127"/>
      <c r="U58" s="127"/>
      <c r="V58" s="127"/>
      <c r="W58" s="127"/>
      <c r="X58" s="127"/>
      <c r="Y58" s="127"/>
      <c r="Z58" s="127"/>
      <c r="AA58" s="127"/>
      <c r="AB58" s="127"/>
      <c r="AC58" s="127"/>
      <c r="AD58" s="127"/>
      <c r="AE58" s="127"/>
      <c r="AF58" s="127"/>
      <c r="AG58" s="128">
        <f>'SO-01.3 - Vegetační úprav...'!J32</f>
        <v>0</v>
      </c>
      <c r="AH58" s="126"/>
      <c r="AI58" s="126"/>
      <c r="AJ58" s="126"/>
      <c r="AK58" s="126"/>
      <c r="AL58" s="126"/>
      <c r="AM58" s="126"/>
      <c r="AN58" s="128">
        <f>SUM(AG58,AT58)</f>
        <v>0</v>
      </c>
      <c r="AO58" s="126"/>
      <c r="AP58" s="126"/>
      <c r="AQ58" s="129" t="s">
        <v>84</v>
      </c>
      <c r="AR58" s="66"/>
      <c r="AS58" s="130">
        <v>0</v>
      </c>
      <c r="AT58" s="131">
        <f>ROUND(SUM(AV58:AW58),2)</f>
        <v>0</v>
      </c>
      <c r="AU58" s="132">
        <f>'SO-01.3 - Vegetační úprav...'!P88</f>
        <v>0</v>
      </c>
      <c r="AV58" s="131">
        <f>'SO-01.3 - Vegetační úprav...'!J35</f>
        <v>0</v>
      </c>
      <c r="AW58" s="131">
        <f>'SO-01.3 - Vegetační úprav...'!J36</f>
        <v>0</v>
      </c>
      <c r="AX58" s="131">
        <f>'SO-01.3 - Vegetační úprav...'!J37</f>
        <v>0</v>
      </c>
      <c r="AY58" s="131">
        <f>'SO-01.3 - Vegetační úprav...'!J38</f>
        <v>0</v>
      </c>
      <c r="AZ58" s="131">
        <f>'SO-01.3 - Vegetační úprav...'!F35</f>
        <v>0</v>
      </c>
      <c r="BA58" s="131">
        <f>'SO-01.3 - Vegetační úprav...'!F36</f>
        <v>0</v>
      </c>
      <c r="BB58" s="131">
        <f>'SO-01.3 - Vegetační úprav...'!F37</f>
        <v>0</v>
      </c>
      <c r="BC58" s="131">
        <f>'SO-01.3 - Vegetační úprav...'!F38</f>
        <v>0</v>
      </c>
      <c r="BD58" s="133">
        <f>'SO-01.3 - Vegetační úprav...'!F39</f>
        <v>0</v>
      </c>
      <c r="BE58" s="4"/>
      <c r="BT58" s="134" t="s">
        <v>80</v>
      </c>
      <c r="BV58" s="134" t="s">
        <v>73</v>
      </c>
      <c r="BW58" s="134" t="s">
        <v>91</v>
      </c>
      <c r="BX58" s="134" t="s">
        <v>79</v>
      </c>
      <c r="CL58" s="134" t="s">
        <v>19</v>
      </c>
    </row>
    <row r="59" s="4" customFormat="1" ht="23.25" customHeight="1">
      <c r="A59" s="125" t="s">
        <v>81</v>
      </c>
      <c r="B59" s="64"/>
      <c r="C59" s="126"/>
      <c r="D59" s="126"/>
      <c r="E59" s="127" t="s">
        <v>92</v>
      </c>
      <c r="F59" s="127"/>
      <c r="G59" s="127"/>
      <c r="H59" s="127"/>
      <c r="I59" s="127"/>
      <c r="J59" s="126"/>
      <c r="K59" s="127" t="s">
        <v>93</v>
      </c>
      <c r="L59" s="127"/>
      <c r="M59" s="127"/>
      <c r="N59" s="127"/>
      <c r="O59" s="127"/>
      <c r="P59" s="127"/>
      <c r="Q59" s="127"/>
      <c r="R59" s="127"/>
      <c r="S59" s="127"/>
      <c r="T59" s="127"/>
      <c r="U59" s="127"/>
      <c r="V59" s="127"/>
      <c r="W59" s="127"/>
      <c r="X59" s="127"/>
      <c r="Y59" s="127"/>
      <c r="Z59" s="127"/>
      <c r="AA59" s="127"/>
      <c r="AB59" s="127"/>
      <c r="AC59" s="127"/>
      <c r="AD59" s="127"/>
      <c r="AE59" s="127"/>
      <c r="AF59" s="127"/>
      <c r="AG59" s="128">
        <f>'SO-01.4 - Vegetační úprav...'!J32</f>
        <v>0</v>
      </c>
      <c r="AH59" s="126"/>
      <c r="AI59" s="126"/>
      <c r="AJ59" s="126"/>
      <c r="AK59" s="126"/>
      <c r="AL59" s="126"/>
      <c r="AM59" s="126"/>
      <c r="AN59" s="128">
        <f>SUM(AG59,AT59)</f>
        <v>0</v>
      </c>
      <c r="AO59" s="126"/>
      <c r="AP59" s="126"/>
      <c r="AQ59" s="129" t="s">
        <v>84</v>
      </c>
      <c r="AR59" s="66"/>
      <c r="AS59" s="130">
        <v>0</v>
      </c>
      <c r="AT59" s="131">
        <f>ROUND(SUM(AV59:AW59),2)</f>
        <v>0</v>
      </c>
      <c r="AU59" s="132">
        <f>'SO-01.4 - Vegetační úprav...'!P88</f>
        <v>0</v>
      </c>
      <c r="AV59" s="131">
        <f>'SO-01.4 - Vegetační úprav...'!J35</f>
        <v>0</v>
      </c>
      <c r="AW59" s="131">
        <f>'SO-01.4 - Vegetační úprav...'!J36</f>
        <v>0</v>
      </c>
      <c r="AX59" s="131">
        <f>'SO-01.4 - Vegetační úprav...'!J37</f>
        <v>0</v>
      </c>
      <c r="AY59" s="131">
        <f>'SO-01.4 - Vegetační úprav...'!J38</f>
        <v>0</v>
      </c>
      <c r="AZ59" s="131">
        <f>'SO-01.4 - Vegetační úprav...'!F35</f>
        <v>0</v>
      </c>
      <c r="BA59" s="131">
        <f>'SO-01.4 - Vegetační úprav...'!F36</f>
        <v>0</v>
      </c>
      <c r="BB59" s="131">
        <f>'SO-01.4 - Vegetační úprav...'!F37</f>
        <v>0</v>
      </c>
      <c r="BC59" s="131">
        <f>'SO-01.4 - Vegetační úprav...'!F38</f>
        <v>0</v>
      </c>
      <c r="BD59" s="133">
        <f>'SO-01.4 - Vegetační úprav...'!F39</f>
        <v>0</v>
      </c>
      <c r="BE59" s="4"/>
      <c r="BT59" s="134" t="s">
        <v>80</v>
      </c>
      <c r="BV59" s="134" t="s">
        <v>73</v>
      </c>
      <c r="BW59" s="134" t="s">
        <v>94</v>
      </c>
      <c r="BX59" s="134" t="s">
        <v>79</v>
      </c>
      <c r="CL59" s="134" t="s">
        <v>19</v>
      </c>
    </row>
    <row r="60" s="7" customFormat="1" ht="16.5" customHeight="1">
      <c r="A60" s="125" t="s">
        <v>81</v>
      </c>
      <c r="B60" s="112"/>
      <c r="C60" s="113"/>
      <c r="D60" s="114" t="s">
        <v>95</v>
      </c>
      <c r="E60" s="114"/>
      <c r="F60" s="114"/>
      <c r="G60" s="114"/>
      <c r="H60" s="114"/>
      <c r="I60" s="115"/>
      <c r="J60" s="114" t="s">
        <v>96</v>
      </c>
      <c r="K60" s="114"/>
      <c r="L60" s="114"/>
      <c r="M60" s="114"/>
      <c r="N60" s="114"/>
      <c r="O60" s="114"/>
      <c r="P60" s="114"/>
      <c r="Q60" s="114"/>
      <c r="R60" s="114"/>
      <c r="S60" s="114"/>
      <c r="T60" s="114"/>
      <c r="U60" s="114"/>
      <c r="V60" s="114"/>
      <c r="W60" s="114"/>
      <c r="X60" s="114"/>
      <c r="Y60" s="114"/>
      <c r="Z60" s="114"/>
      <c r="AA60" s="114"/>
      <c r="AB60" s="114"/>
      <c r="AC60" s="114"/>
      <c r="AD60" s="114"/>
      <c r="AE60" s="114"/>
      <c r="AF60" s="114"/>
      <c r="AG60" s="117">
        <f>'SO-02 - Biotechnické objekty'!J30</f>
        <v>0</v>
      </c>
      <c r="AH60" s="115"/>
      <c r="AI60" s="115"/>
      <c r="AJ60" s="115"/>
      <c r="AK60" s="115"/>
      <c r="AL60" s="115"/>
      <c r="AM60" s="115"/>
      <c r="AN60" s="117">
        <f>SUM(AG60,AT60)</f>
        <v>0</v>
      </c>
      <c r="AO60" s="115"/>
      <c r="AP60" s="115"/>
      <c r="AQ60" s="118" t="s">
        <v>77</v>
      </c>
      <c r="AR60" s="119"/>
      <c r="AS60" s="120">
        <v>0</v>
      </c>
      <c r="AT60" s="121">
        <f>ROUND(SUM(AV60:AW60),2)</f>
        <v>0</v>
      </c>
      <c r="AU60" s="122">
        <f>'SO-02 - Biotechnické objekty'!P82</f>
        <v>0</v>
      </c>
      <c r="AV60" s="121">
        <f>'SO-02 - Biotechnické objekty'!J33</f>
        <v>0</v>
      </c>
      <c r="AW60" s="121">
        <f>'SO-02 - Biotechnické objekty'!J34</f>
        <v>0</v>
      </c>
      <c r="AX60" s="121">
        <f>'SO-02 - Biotechnické objekty'!J35</f>
        <v>0</v>
      </c>
      <c r="AY60" s="121">
        <f>'SO-02 - Biotechnické objekty'!J36</f>
        <v>0</v>
      </c>
      <c r="AZ60" s="121">
        <f>'SO-02 - Biotechnické objekty'!F33</f>
        <v>0</v>
      </c>
      <c r="BA60" s="121">
        <f>'SO-02 - Biotechnické objekty'!F34</f>
        <v>0</v>
      </c>
      <c r="BB60" s="121">
        <f>'SO-02 - Biotechnické objekty'!F35</f>
        <v>0</v>
      </c>
      <c r="BC60" s="121">
        <f>'SO-02 - Biotechnické objekty'!F36</f>
        <v>0</v>
      </c>
      <c r="BD60" s="123">
        <f>'SO-02 - Biotechnické objekty'!F37</f>
        <v>0</v>
      </c>
      <c r="BE60" s="7"/>
      <c r="BT60" s="124" t="s">
        <v>78</v>
      </c>
      <c r="BV60" s="124" t="s">
        <v>73</v>
      </c>
      <c r="BW60" s="124" t="s">
        <v>97</v>
      </c>
      <c r="BX60" s="124" t="s">
        <v>5</v>
      </c>
      <c r="CL60" s="124" t="s">
        <v>19</v>
      </c>
      <c r="CM60" s="124" t="s">
        <v>80</v>
      </c>
    </row>
    <row r="61" s="7" customFormat="1" ht="16.5" customHeight="1">
      <c r="A61" s="7"/>
      <c r="B61" s="112"/>
      <c r="C61" s="113"/>
      <c r="D61" s="114" t="s">
        <v>98</v>
      </c>
      <c r="E61" s="114"/>
      <c r="F61" s="114"/>
      <c r="G61" s="114"/>
      <c r="H61" s="114"/>
      <c r="I61" s="115"/>
      <c r="J61" s="114" t="s">
        <v>99</v>
      </c>
      <c r="K61" s="114"/>
      <c r="L61" s="114"/>
      <c r="M61" s="114"/>
      <c r="N61" s="114"/>
      <c r="O61" s="114"/>
      <c r="P61" s="114"/>
      <c r="Q61" s="114"/>
      <c r="R61" s="114"/>
      <c r="S61" s="114"/>
      <c r="T61" s="114"/>
      <c r="U61" s="114"/>
      <c r="V61" s="114"/>
      <c r="W61" s="114"/>
      <c r="X61" s="114"/>
      <c r="Y61" s="114"/>
      <c r="Z61" s="114"/>
      <c r="AA61" s="114"/>
      <c r="AB61" s="114"/>
      <c r="AC61" s="114"/>
      <c r="AD61" s="114"/>
      <c r="AE61" s="114"/>
      <c r="AF61" s="114"/>
      <c r="AG61" s="116">
        <f>ROUND(SUM(AG62:AG63),2)</f>
        <v>0</v>
      </c>
      <c r="AH61" s="115"/>
      <c r="AI61" s="115"/>
      <c r="AJ61" s="115"/>
      <c r="AK61" s="115"/>
      <c r="AL61" s="115"/>
      <c r="AM61" s="115"/>
      <c r="AN61" s="117">
        <f>SUM(AG61,AT61)</f>
        <v>0</v>
      </c>
      <c r="AO61" s="115"/>
      <c r="AP61" s="115"/>
      <c r="AQ61" s="118" t="s">
        <v>77</v>
      </c>
      <c r="AR61" s="119"/>
      <c r="AS61" s="120">
        <f>ROUND(SUM(AS62:AS63),2)</f>
        <v>0</v>
      </c>
      <c r="AT61" s="121">
        <f>ROUND(SUM(AV61:AW61),2)</f>
        <v>0</v>
      </c>
      <c r="AU61" s="122">
        <f>ROUND(SUM(AU62:AU63),5)</f>
        <v>0</v>
      </c>
      <c r="AV61" s="121">
        <f>ROUND(AZ61*L29,2)</f>
        <v>0</v>
      </c>
      <c r="AW61" s="121">
        <f>ROUND(BA61*L30,2)</f>
        <v>0</v>
      </c>
      <c r="AX61" s="121">
        <f>ROUND(BB61*L29,2)</f>
        <v>0</v>
      </c>
      <c r="AY61" s="121">
        <f>ROUND(BC61*L30,2)</f>
        <v>0</v>
      </c>
      <c r="AZ61" s="121">
        <f>ROUND(SUM(AZ62:AZ63),2)</f>
        <v>0</v>
      </c>
      <c r="BA61" s="121">
        <f>ROUND(SUM(BA62:BA63),2)</f>
        <v>0</v>
      </c>
      <c r="BB61" s="121">
        <f>ROUND(SUM(BB62:BB63),2)</f>
        <v>0</v>
      </c>
      <c r="BC61" s="121">
        <f>ROUND(SUM(BC62:BC63),2)</f>
        <v>0</v>
      </c>
      <c r="BD61" s="123">
        <f>ROUND(SUM(BD62:BD63),2)</f>
        <v>0</v>
      </c>
      <c r="BE61" s="7"/>
      <c r="BS61" s="124" t="s">
        <v>70</v>
      </c>
      <c r="BT61" s="124" t="s">
        <v>78</v>
      </c>
      <c r="BU61" s="124" t="s">
        <v>72</v>
      </c>
      <c r="BV61" s="124" t="s">
        <v>73</v>
      </c>
      <c r="BW61" s="124" t="s">
        <v>100</v>
      </c>
      <c r="BX61" s="124" t="s">
        <v>5</v>
      </c>
      <c r="CL61" s="124" t="s">
        <v>19</v>
      </c>
      <c r="CM61" s="124" t="s">
        <v>80</v>
      </c>
    </row>
    <row r="62" s="4" customFormat="1" ht="16.5" customHeight="1">
      <c r="A62" s="125" t="s">
        <v>81</v>
      </c>
      <c r="B62" s="64"/>
      <c r="C62" s="126"/>
      <c r="D62" s="126"/>
      <c r="E62" s="127" t="s">
        <v>101</v>
      </c>
      <c r="F62" s="127"/>
      <c r="G62" s="127"/>
      <c r="H62" s="127"/>
      <c r="I62" s="127"/>
      <c r="J62" s="126"/>
      <c r="K62" s="127" t="s">
        <v>102</v>
      </c>
      <c r="L62" s="127"/>
      <c r="M62" s="127"/>
      <c r="N62" s="127"/>
      <c r="O62" s="127"/>
      <c r="P62" s="127"/>
      <c r="Q62" s="127"/>
      <c r="R62" s="127"/>
      <c r="S62" s="127"/>
      <c r="T62" s="127"/>
      <c r="U62" s="127"/>
      <c r="V62" s="127"/>
      <c r="W62" s="127"/>
      <c r="X62" s="127"/>
      <c r="Y62" s="127"/>
      <c r="Z62" s="127"/>
      <c r="AA62" s="127"/>
      <c r="AB62" s="127"/>
      <c r="AC62" s="127"/>
      <c r="AD62" s="127"/>
      <c r="AE62" s="127"/>
      <c r="AF62" s="127"/>
      <c r="AG62" s="128">
        <f>'SO-03.1 - Odpočinkové mís...'!J32</f>
        <v>0</v>
      </c>
      <c r="AH62" s="126"/>
      <c r="AI62" s="126"/>
      <c r="AJ62" s="126"/>
      <c r="AK62" s="126"/>
      <c r="AL62" s="126"/>
      <c r="AM62" s="126"/>
      <c r="AN62" s="128">
        <f>SUM(AG62,AT62)</f>
        <v>0</v>
      </c>
      <c r="AO62" s="126"/>
      <c r="AP62" s="126"/>
      <c r="AQ62" s="129" t="s">
        <v>84</v>
      </c>
      <c r="AR62" s="66"/>
      <c r="AS62" s="130">
        <v>0</v>
      </c>
      <c r="AT62" s="131">
        <f>ROUND(SUM(AV62:AW62),2)</f>
        <v>0</v>
      </c>
      <c r="AU62" s="132">
        <f>'SO-03.1 - Odpočinkové mís...'!P91</f>
        <v>0</v>
      </c>
      <c r="AV62" s="131">
        <f>'SO-03.1 - Odpočinkové mís...'!J35</f>
        <v>0</v>
      </c>
      <c r="AW62" s="131">
        <f>'SO-03.1 - Odpočinkové mís...'!J36</f>
        <v>0</v>
      </c>
      <c r="AX62" s="131">
        <f>'SO-03.1 - Odpočinkové mís...'!J37</f>
        <v>0</v>
      </c>
      <c r="AY62" s="131">
        <f>'SO-03.1 - Odpočinkové mís...'!J38</f>
        <v>0</v>
      </c>
      <c r="AZ62" s="131">
        <f>'SO-03.1 - Odpočinkové mís...'!F35</f>
        <v>0</v>
      </c>
      <c r="BA62" s="131">
        <f>'SO-03.1 - Odpočinkové mís...'!F36</f>
        <v>0</v>
      </c>
      <c r="BB62" s="131">
        <f>'SO-03.1 - Odpočinkové mís...'!F37</f>
        <v>0</v>
      </c>
      <c r="BC62" s="131">
        <f>'SO-03.1 - Odpočinkové mís...'!F38</f>
        <v>0</v>
      </c>
      <c r="BD62" s="133">
        <f>'SO-03.1 - Odpočinkové mís...'!F39</f>
        <v>0</v>
      </c>
      <c r="BE62" s="4"/>
      <c r="BT62" s="134" t="s">
        <v>80</v>
      </c>
      <c r="BV62" s="134" t="s">
        <v>73</v>
      </c>
      <c r="BW62" s="134" t="s">
        <v>103</v>
      </c>
      <c r="BX62" s="134" t="s">
        <v>100</v>
      </c>
      <c r="CL62" s="134" t="s">
        <v>19</v>
      </c>
    </row>
    <row r="63" s="4" customFormat="1" ht="16.5" customHeight="1">
      <c r="A63" s="125" t="s">
        <v>81</v>
      </c>
      <c r="B63" s="64"/>
      <c r="C63" s="126"/>
      <c r="D63" s="126"/>
      <c r="E63" s="127" t="s">
        <v>104</v>
      </c>
      <c r="F63" s="127"/>
      <c r="G63" s="127"/>
      <c r="H63" s="127"/>
      <c r="I63" s="127"/>
      <c r="J63" s="126"/>
      <c r="K63" s="127" t="s">
        <v>105</v>
      </c>
      <c r="L63" s="127"/>
      <c r="M63" s="127"/>
      <c r="N63" s="127"/>
      <c r="O63" s="127"/>
      <c r="P63" s="127"/>
      <c r="Q63" s="127"/>
      <c r="R63" s="127"/>
      <c r="S63" s="127"/>
      <c r="T63" s="127"/>
      <c r="U63" s="127"/>
      <c r="V63" s="127"/>
      <c r="W63" s="127"/>
      <c r="X63" s="127"/>
      <c r="Y63" s="127"/>
      <c r="Z63" s="127"/>
      <c r="AA63" s="127"/>
      <c r="AB63" s="127"/>
      <c r="AC63" s="127"/>
      <c r="AD63" s="127"/>
      <c r="AE63" s="127"/>
      <c r="AF63" s="127"/>
      <c r="AG63" s="128">
        <f>'SO-03.2 - Odpočinkové mís...'!J32</f>
        <v>0</v>
      </c>
      <c r="AH63" s="126"/>
      <c r="AI63" s="126"/>
      <c r="AJ63" s="126"/>
      <c r="AK63" s="126"/>
      <c r="AL63" s="126"/>
      <c r="AM63" s="126"/>
      <c r="AN63" s="128">
        <f>SUM(AG63,AT63)</f>
        <v>0</v>
      </c>
      <c r="AO63" s="126"/>
      <c r="AP63" s="126"/>
      <c r="AQ63" s="129" t="s">
        <v>84</v>
      </c>
      <c r="AR63" s="66"/>
      <c r="AS63" s="130">
        <v>0</v>
      </c>
      <c r="AT63" s="131">
        <f>ROUND(SUM(AV63:AW63),2)</f>
        <v>0</v>
      </c>
      <c r="AU63" s="132">
        <f>'SO-03.2 - Odpočinkové mís...'!P86</f>
        <v>0</v>
      </c>
      <c r="AV63" s="131">
        <f>'SO-03.2 - Odpočinkové mís...'!J35</f>
        <v>0</v>
      </c>
      <c r="AW63" s="131">
        <f>'SO-03.2 - Odpočinkové mís...'!J36</f>
        <v>0</v>
      </c>
      <c r="AX63" s="131">
        <f>'SO-03.2 - Odpočinkové mís...'!J37</f>
        <v>0</v>
      </c>
      <c r="AY63" s="131">
        <f>'SO-03.2 - Odpočinkové mís...'!J38</f>
        <v>0</v>
      </c>
      <c r="AZ63" s="131">
        <f>'SO-03.2 - Odpočinkové mís...'!F35</f>
        <v>0</v>
      </c>
      <c r="BA63" s="131">
        <f>'SO-03.2 - Odpočinkové mís...'!F36</f>
        <v>0</v>
      </c>
      <c r="BB63" s="131">
        <f>'SO-03.2 - Odpočinkové mís...'!F37</f>
        <v>0</v>
      </c>
      <c r="BC63" s="131">
        <f>'SO-03.2 - Odpočinkové mís...'!F38</f>
        <v>0</v>
      </c>
      <c r="BD63" s="133">
        <f>'SO-03.2 - Odpočinkové mís...'!F39</f>
        <v>0</v>
      </c>
      <c r="BE63" s="4"/>
      <c r="BT63" s="134" t="s">
        <v>80</v>
      </c>
      <c r="BV63" s="134" t="s">
        <v>73</v>
      </c>
      <c r="BW63" s="134" t="s">
        <v>106</v>
      </c>
      <c r="BX63" s="134" t="s">
        <v>100</v>
      </c>
      <c r="CL63" s="134" t="s">
        <v>19</v>
      </c>
    </row>
    <row r="64" s="7" customFormat="1" ht="16.5" customHeight="1">
      <c r="A64" s="125" t="s">
        <v>81</v>
      </c>
      <c r="B64" s="112"/>
      <c r="C64" s="113"/>
      <c r="D64" s="114" t="s">
        <v>107</v>
      </c>
      <c r="E64" s="114"/>
      <c r="F64" s="114"/>
      <c r="G64" s="114"/>
      <c r="H64" s="114"/>
      <c r="I64" s="115"/>
      <c r="J64" s="114" t="s">
        <v>108</v>
      </c>
      <c r="K64" s="114"/>
      <c r="L64" s="114"/>
      <c r="M64" s="114"/>
      <c r="N64" s="114"/>
      <c r="O64" s="114"/>
      <c r="P64" s="114"/>
      <c r="Q64" s="114"/>
      <c r="R64" s="114"/>
      <c r="S64" s="114"/>
      <c r="T64" s="114"/>
      <c r="U64" s="114"/>
      <c r="V64" s="114"/>
      <c r="W64" s="114"/>
      <c r="X64" s="114"/>
      <c r="Y64" s="114"/>
      <c r="Z64" s="114"/>
      <c r="AA64" s="114"/>
      <c r="AB64" s="114"/>
      <c r="AC64" s="114"/>
      <c r="AD64" s="114"/>
      <c r="AE64" s="114"/>
      <c r="AF64" s="114"/>
      <c r="AG64" s="117">
        <f>'VRN - Vedlejší rozpočtové...'!J30</f>
        <v>0</v>
      </c>
      <c r="AH64" s="115"/>
      <c r="AI64" s="115"/>
      <c r="AJ64" s="115"/>
      <c r="AK64" s="115"/>
      <c r="AL64" s="115"/>
      <c r="AM64" s="115"/>
      <c r="AN64" s="117">
        <f>SUM(AG64,AT64)</f>
        <v>0</v>
      </c>
      <c r="AO64" s="115"/>
      <c r="AP64" s="115"/>
      <c r="AQ64" s="118" t="s">
        <v>77</v>
      </c>
      <c r="AR64" s="119"/>
      <c r="AS64" s="135">
        <v>0</v>
      </c>
      <c r="AT64" s="136">
        <f>ROUND(SUM(AV64:AW64),2)</f>
        <v>0</v>
      </c>
      <c r="AU64" s="137">
        <f>'VRN - Vedlejší rozpočtové...'!P82</f>
        <v>0</v>
      </c>
      <c r="AV64" s="136">
        <f>'VRN - Vedlejší rozpočtové...'!J33</f>
        <v>0</v>
      </c>
      <c r="AW64" s="136">
        <f>'VRN - Vedlejší rozpočtové...'!J34</f>
        <v>0</v>
      </c>
      <c r="AX64" s="136">
        <f>'VRN - Vedlejší rozpočtové...'!J35</f>
        <v>0</v>
      </c>
      <c r="AY64" s="136">
        <f>'VRN - Vedlejší rozpočtové...'!J36</f>
        <v>0</v>
      </c>
      <c r="AZ64" s="136">
        <f>'VRN - Vedlejší rozpočtové...'!F33</f>
        <v>0</v>
      </c>
      <c r="BA64" s="136">
        <f>'VRN - Vedlejší rozpočtové...'!F34</f>
        <v>0</v>
      </c>
      <c r="BB64" s="136">
        <f>'VRN - Vedlejší rozpočtové...'!F35</f>
        <v>0</v>
      </c>
      <c r="BC64" s="136">
        <f>'VRN - Vedlejší rozpočtové...'!F36</f>
        <v>0</v>
      </c>
      <c r="BD64" s="138">
        <f>'VRN - Vedlejší rozpočtové...'!F37</f>
        <v>0</v>
      </c>
      <c r="BE64" s="7"/>
      <c r="BT64" s="124" t="s">
        <v>78</v>
      </c>
      <c r="BV64" s="124" t="s">
        <v>73</v>
      </c>
      <c r="BW64" s="124" t="s">
        <v>109</v>
      </c>
      <c r="BX64" s="124" t="s">
        <v>5</v>
      </c>
      <c r="CL64" s="124" t="s">
        <v>19</v>
      </c>
      <c r="CM64" s="124" t="s">
        <v>80</v>
      </c>
    </row>
    <row r="65" s="2" customFormat="1" ht="30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  <c r="AF65" s="41"/>
      <c r="AG65" s="41"/>
      <c r="AH65" s="41"/>
      <c r="AI65" s="41"/>
      <c r="AJ65" s="41"/>
      <c r="AK65" s="41"/>
      <c r="AL65" s="41"/>
      <c r="AM65" s="41"/>
      <c r="AN65" s="41"/>
      <c r="AO65" s="41"/>
      <c r="AP65" s="41"/>
      <c r="AQ65" s="41"/>
      <c r="AR65" s="45"/>
      <c r="AS65" s="39"/>
      <c r="AT65" s="39"/>
      <c r="AU65" s="39"/>
      <c r="AV65" s="39"/>
      <c r="AW65" s="39"/>
      <c r="AX65" s="39"/>
      <c r="AY65" s="39"/>
      <c r="AZ65" s="39"/>
      <c r="BA65" s="39"/>
      <c r="BB65" s="39"/>
      <c r="BC65" s="39"/>
      <c r="BD65" s="39"/>
      <c r="B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61"/>
      <c r="M66" s="61"/>
      <c r="N66" s="61"/>
      <c r="O66" s="61"/>
      <c r="P66" s="61"/>
      <c r="Q66" s="61"/>
      <c r="R66" s="61"/>
      <c r="S66" s="61"/>
      <c r="T66" s="61"/>
      <c r="U66" s="61"/>
      <c r="V66" s="61"/>
      <c r="W66" s="61"/>
      <c r="X66" s="61"/>
      <c r="Y66" s="61"/>
      <c r="Z66" s="61"/>
      <c r="AA66" s="61"/>
      <c r="AB66" s="61"/>
      <c r="AC66" s="61"/>
      <c r="AD66" s="61"/>
      <c r="AE66" s="61"/>
      <c r="AF66" s="61"/>
      <c r="AG66" s="61"/>
      <c r="AH66" s="61"/>
      <c r="AI66" s="61"/>
      <c r="AJ66" s="61"/>
      <c r="AK66" s="61"/>
      <c r="AL66" s="61"/>
      <c r="AM66" s="61"/>
      <c r="AN66" s="61"/>
      <c r="AO66" s="61"/>
      <c r="AP66" s="61"/>
      <c r="AQ66" s="61"/>
      <c r="AR66" s="45"/>
      <c r="AS66" s="39"/>
      <c r="AT66" s="39"/>
      <c r="AU66" s="39"/>
      <c r="AV66" s="39"/>
      <c r="AW66" s="39"/>
      <c r="AX66" s="39"/>
      <c r="AY66" s="39"/>
      <c r="AZ66" s="39"/>
      <c r="BA66" s="39"/>
      <c r="BB66" s="39"/>
      <c r="BC66" s="39"/>
      <c r="BD66" s="39"/>
      <c r="BE66" s="39"/>
    </row>
  </sheetData>
  <sheetProtection sheet="1" formatColumns="0" formatRows="0" objects="1" scenarios="1" spinCount="100000" saltValue="84uGYj/605EM7uBJ8RE7U3OFEiDr35dzjy8m834Ici2pvdw+ICG2hFcWI8miejprxmvubvnRNdMmg6nWOgakeA==" hashValue="9w4xT/3Q+MM2wSR7K7byDo6hKZau65w3i630QRb56KrCQznaqKMeuBAFZ/gQ5Thcyp2yTZSr4ge1Q2HiQ1S5KQ==" algorithmName="SHA-512" password="CC35"/>
  <mergeCells count="78">
    <mergeCell ref="C52:G52"/>
    <mergeCell ref="D64:H64"/>
    <mergeCell ref="D61:H61"/>
    <mergeCell ref="D55:H55"/>
    <mergeCell ref="D60:H60"/>
    <mergeCell ref="E63:I63"/>
    <mergeCell ref="E57:I57"/>
    <mergeCell ref="E56:I56"/>
    <mergeCell ref="E62:I62"/>
    <mergeCell ref="E58:I58"/>
    <mergeCell ref="E59:I59"/>
    <mergeCell ref="I52:AF52"/>
    <mergeCell ref="J64:AF64"/>
    <mergeCell ref="J60:AF60"/>
    <mergeCell ref="J61:AF61"/>
    <mergeCell ref="J55:AF55"/>
    <mergeCell ref="K62:AF62"/>
    <mergeCell ref="K56:AF56"/>
    <mergeCell ref="K59:AF59"/>
    <mergeCell ref="K58:AF58"/>
    <mergeCell ref="K63:AF63"/>
    <mergeCell ref="K57:AF57"/>
    <mergeCell ref="L45:AO45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57:AM57"/>
    <mergeCell ref="AG63:AM63"/>
    <mergeCell ref="AG62:AM62"/>
    <mergeCell ref="AG61:AM61"/>
    <mergeCell ref="AG60:AM60"/>
    <mergeCell ref="AG55:AM55"/>
    <mergeCell ref="AG52:AM52"/>
    <mergeCell ref="AG59:AM59"/>
    <mergeCell ref="AG56:AM56"/>
    <mergeCell ref="AG58:AM58"/>
    <mergeCell ref="AG64:AM64"/>
    <mergeCell ref="AM47:AN47"/>
    <mergeCell ref="AM49:AP49"/>
    <mergeCell ref="AM50:AP50"/>
    <mergeCell ref="AN60:AP60"/>
    <mergeCell ref="AN64:AP64"/>
    <mergeCell ref="AN63:AP63"/>
    <mergeCell ref="AN56:AP56"/>
    <mergeCell ref="AN52:AP52"/>
    <mergeCell ref="AN59:AP59"/>
    <mergeCell ref="AN61:AP61"/>
    <mergeCell ref="AN57:AP57"/>
    <mergeCell ref="AN55:AP55"/>
    <mergeCell ref="AN62:AP62"/>
    <mergeCell ref="AN58:AP58"/>
    <mergeCell ref="AS49:AT51"/>
    <mergeCell ref="AN54:AP54"/>
  </mergeCells>
  <hyperlinks>
    <hyperlink ref="A56" location="'SO-01.1 - Vegetační úprav...'!C2" display="/"/>
    <hyperlink ref="A57" location="'SO-01.2 - Vegetační úprav...'!C2" display="/"/>
    <hyperlink ref="A58" location="'SO-01.3 - Vegetační úprav...'!C2" display="/"/>
    <hyperlink ref="A59" location="'SO-01.4 - Vegetační úprav...'!C2" display="/"/>
    <hyperlink ref="A60" location="'SO-02 - Biotechnické objekty'!C2" display="/"/>
    <hyperlink ref="A62" location="'SO-03.1 - Odpočinkové mís...'!C2" display="/"/>
    <hyperlink ref="A63" location="'SO-03.2 - Odpočinkové mís...'!C2" display="/"/>
    <hyperlink ref="A64" location="'VRN - Vedlejš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9" customWidth="1"/>
    <col min="2" max="2" width="1.667969" style="279" customWidth="1"/>
    <col min="3" max="4" width="5" style="279" customWidth="1"/>
    <col min="5" max="5" width="11.66016" style="279" customWidth="1"/>
    <col min="6" max="6" width="9.160156" style="279" customWidth="1"/>
    <col min="7" max="7" width="5" style="279" customWidth="1"/>
    <col min="8" max="8" width="77.83203" style="279" customWidth="1"/>
    <col min="9" max="10" width="20" style="279" customWidth="1"/>
    <col min="11" max="11" width="1.667969" style="279" customWidth="1"/>
  </cols>
  <sheetData>
    <row r="1" s="1" customFormat="1" ht="37.5" customHeight="1"/>
    <row r="2" s="1" customFormat="1" ht="7.5" customHeight="1">
      <c r="B2" s="280"/>
      <c r="C2" s="281"/>
      <c r="D2" s="281"/>
      <c r="E2" s="281"/>
      <c r="F2" s="281"/>
      <c r="G2" s="281"/>
      <c r="H2" s="281"/>
      <c r="I2" s="281"/>
      <c r="J2" s="281"/>
      <c r="K2" s="282"/>
    </row>
    <row r="3" s="16" customFormat="1" ht="45" customHeight="1">
      <c r="B3" s="283"/>
      <c r="C3" s="284" t="s">
        <v>515</v>
      </c>
      <c r="D3" s="284"/>
      <c r="E3" s="284"/>
      <c r="F3" s="284"/>
      <c r="G3" s="284"/>
      <c r="H3" s="284"/>
      <c r="I3" s="284"/>
      <c r="J3" s="284"/>
      <c r="K3" s="285"/>
    </row>
    <row r="4" s="1" customFormat="1" ht="25.5" customHeight="1">
      <c r="B4" s="286"/>
      <c r="C4" s="287" t="s">
        <v>516</v>
      </c>
      <c r="D4" s="287"/>
      <c r="E4" s="287"/>
      <c r="F4" s="287"/>
      <c r="G4" s="287"/>
      <c r="H4" s="287"/>
      <c r="I4" s="287"/>
      <c r="J4" s="287"/>
      <c r="K4" s="288"/>
    </row>
    <row r="5" s="1" customFormat="1" ht="5.25" customHeight="1">
      <c r="B5" s="286"/>
      <c r="C5" s="289"/>
      <c r="D5" s="289"/>
      <c r="E5" s="289"/>
      <c r="F5" s="289"/>
      <c r="G5" s="289"/>
      <c r="H5" s="289"/>
      <c r="I5" s="289"/>
      <c r="J5" s="289"/>
      <c r="K5" s="288"/>
    </row>
    <row r="6" s="1" customFormat="1" ht="15" customHeight="1">
      <c r="B6" s="286"/>
      <c r="C6" s="290" t="s">
        <v>517</v>
      </c>
      <c r="D6" s="290"/>
      <c r="E6" s="290"/>
      <c r="F6" s="290"/>
      <c r="G6" s="290"/>
      <c r="H6" s="290"/>
      <c r="I6" s="290"/>
      <c r="J6" s="290"/>
      <c r="K6" s="288"/>
    </row>
    <row r="7" s="1" customFormat="1" ht="15" customHeight="1">
      <c r="B7" s="291"/>
      <c r="C7" s="290" t="s">
        <v>518</v>
      </c>
      <c r="D7" s="290"/>
      <c r="E7" s="290"/>
      <c r="F7" s="290"/>
      <c r="G7" s="290"/>
      <c r="H7" s="290"/>
      <c r="I7" s="290"/>
      <c r="J7" s="290"/>
      <c r="K7" s="288"/>
    </row>
    <row r="8" s="1" customFormat="1" ht="12.75" customHeight="1">
      <c r="B8" s="291"/>
      <c r="C8" s="290"/>
      <c r="D8" s="290"/>
      <c r="E8" s="290"/>
      <c r="F8" s="290"/>
      <c r="G8" s="290"/>
      <c r="H8" s="290"/>
      <c r="I8" s="290"/>
      <c r="J8" s="290"/>
      <c r="K8" s="288"/>
    </row>
    <row r="9" s="1" customFormat="1" ht="15" customHeight="1">
      <c r="B9" s="291"/>
      <c r="C9" s="290" t="s">
        <v>519</v>
      </c>
      <c r="D9" s="290"/>
      <c r="E9" s="290"/>
      <c r="F9" s="290"/>
      <c r="G9" s="290"/>
      <c r="H9" s="290"/>
      <c r="I9" s="290"/>
      <c r="J9" s="290"/>
      <c r="K9" s="288"/>
    </row>
    <row r="10" s="1" customFormat="1" ht="15" customHeight="1">
      <c r="B10" s="291"/>
      <c r="C10" s="290"/>
      <c r="D10" s="290" t="s">
        <v>520</v>
      </c>
      <c r="E10" s="290"/>
      <c r="F10" s="290"/>
      <c r="G10" s="290"/>
      <c r="H10" s="290"/>
      <c r="I10" s="290"/>
      <c r="J10" s="290"/>
      <c r="K10" s="288"/>
    </row>
    <row r="11" s="1" customFormat="1" ht="15" customHeight="1">
      <c r="B11" s="291"/>
      <c r="C11" s="292"/>
      <c r="D11" s="290" t="s">
        <v>521</v>
      </c>
      <c r="E11" s="290"/>
      <c r="F11" s="290"/>
      <c r="G11" s="290"/>
      <c r="H11" s="290"/>
      <c r="I11" s="290"/>
      <c r="J11" s="290"/>
      <c r="K11" s="288"/>
    </row>
    <row r="12" s="1" customFormat="1" ht="15" customHeight="1">
      <c r="B12" s="291"/>
      <c r="C12" s="292"/>
      <c r="D12" s="290"/>
      <c r="E12" s="290"/>
      <c r="F12" s="290"/>
      <c r="G12" s="290"/>
      <c r="H12" s="290"/>
      <c r="I12" s="290"/>
      <c r="J12" s="290"/>
      <c r="K12" s="288"/>
    </row>
    <row r="13" s="1" customFormat="1" ht="15" customHeight="1">
      <c r="B13" s="291"/>
      <c r="C13" s="292"/>
      <c r="D13" s="293" t="s">
        <v>522</v>
      </c>
      <c r="E13" s="290"/>
      <c r="F13" s="290"/>
      <c r="G13" s="290"/>
      <c r="H13" s="290"/>
      <c r="I13" s="290"/>
      <c r="J13" s="290"/>
      <c r="K13" s="288"/>
    </row>
    <row r="14" s="1" customFormat="1" ht="12.75" customHeight="1">
      <c r="B14" s="291"/>
      <c r="C14" s="292"/>
      <c r="D14" s="292"/>
      <c r="E14" s="292"/>
      <c r="F14" s="292"/>
      <c r="G14" s="292"/>
      <c r="H14" s="292"/>
      <c r="I14" s="292"/>
      <c r="J14" s="292"/>
      <c r="K14" s="288"/>
    </row>
    <row r="15" s="1" customFormat="1" ht="15" customHeight="1">
      <c r="B15" s="291"/>
      <c r="C15" s="292"/>
      <c r="D15" s="290" t="s">
        <v>523</v>
      </c>
      <c r="E15" s="290"/>
      <c r="F15" s="290"/>
      <c r="G15" s="290"/>
      <c r="H15" s="290"/>
      <c r="I15" s="290"/>
      <c r="J15" s="290"/>
      <c r="K15" s="288"/>
    </row>
    <row r="16" s="1" customFormat="1" ht="15" customHeight="1">
      <c r="B16" s="291"/>
      <c r="C16" s="292"/>
      <c r="D16" s="290" t="s">
        <v>524</v>
      </c>
      <c r="E16" s="290"/>
      <c r="F16" s="290"/>
      <c r="G16" s="290"/>
      <c r="H16" s="290"/>
      <c r="I16" s="290"/>
      <c r="J16" s="290"/>
      <c r="K16" s="288"/>
    </row>
    <row r="17" s="1" customFormat="1" ht="15" customHeight="1">
      <c r="B17" s="291"/>
      <c r="C17" s="292"/>
      <c r="D17" s="290" t="s">
        <v>525</v>
      </c>
      <c r="E17" s="290"/>
      <c r="F17" s="290"/>
      <c r="G17" s="290"/>
      <c r="H17" s="290"/>
      <c r="I17" s="290"/>
      <c r="J17" s="290"/>
      <c r="K17" s="288"/>
    </row>
    <row r="18" s="1" customFormat="1" ht="15" customHeight="1">
      <c r="B18" s="291"/>
      <c r="C18" s="292"/>
      <c r="D18" s="292"/>
      <c r="E18" s="294" t="s">
        <v>77</v>
      </c>
      <c r="F18" s="290" t="s">
        <v>526</v>
      </c>
      <c r="G18" s="290"/>
      <c r="H18" s="290"/>
      <c r="I18" s="290"/>
      <c r="J18" s="290"/>
      <c r="K18" s="288"/>
    </row>
    <row r="19" s="1" customFormat="1" ht="15" customHeight="1">
      <c r="B19" s="291"/>
      <c r="C19" s="292"/>
      <c r="D19" s="292"/>
      <c r="E19" s="294" t="s">
        <v>527</v>
      </c>
      <c r="F19" s="290" t="s">
        <v>528</v>
      </c>
      <c r="G19" s="290"/>
      <c r="H19" s="290"/>
      <c r="I19" s="290"/>
      <c r="J19" s="290"/>
      <c r="K19" s="288"/>
    </row>
    <row r="20" s="1" customFormat="1" ht="15" customHeight="1">
      <c r="B20" s="291"/>
      <c r="C20" s="292"/>
      <c r="D20" s="292"/>
      <c r="E20" s="294" t="s">
        <v>529</v>
      </c>
      <c r="F20" s="290" t="s">
        <v>530</v>
      </c>
      <c r="G20" s="290"/>
      <c r="H20" s="290"/>
      <c r="I20" s="290"/>
      <c r="J20" s="290"/>
      <c r="K20" s="288"/>
    </row>
    <row r="21" s="1" customFormat="1" ht="15" customHeight="1">
      <c r="B21" s="291"/>
      <c r="C21" s="292"/>
      <c r="D21" s="292"/>
      <c r="E21" s="294" t="s">
        <v>531</v>
      </c>
      <c r="F21" s="290" t="s">
        <v>532</v>
      </c>
      <c r="G21" s="290"/>
      <c r="H21" s="290"/>
      <c r="I21" s="290"/>
      <c r="J21" s="290"/>
      <c r="K21" s="288"/>
    </row>
    <row r="22" s="1" customFormat="1" ht="15" customHeight="1">
      <c r="B22" s="291"/>
      <c r="C22" s="292"/>
      <c r="D22" s="292"/>
      <c r="E22" s="294" t="s">
        <v>533</v>
      </c>
      <c r="F22" s="290" t="s">
        <v>534</v>
      </c>
      <c r="G22" s="290"/>
      <c r="H22" s="290"/>
      <c r="I22" s="290"/>
      <c r="J22" s="290"/>
      <c r="K22" s="288"/>
    </row>
    <row r="23" s="1" customFormat="1" ht="15" customHeight="1">
      <c r="B23" s="291"/>
      <c r="C23" s="292"/>
      <c r="D23" s="292"/>
      <c r="E23" s="294" t="s">
        <v>84</v>
      </c>
      <c r="F23" s="290" t="s">
        <v>535</v>
      </c>
      <c r="G23" s="290"/>
      <c r="H23" s="290"/>
      <c r="I23" s="290"/>
      <c r="J23" s="290"/>
      <c r="K23" s="288"/>
    </row>
    <row r="24" s="1" customFormat="1" ht="12.75" customHeight="1">
      <c r="B24" s="291"/>
      <c r="C24" s="292"/>
      <c r="D24" s="292"/>
      <c r="E24" s="292"/>
      <c r="F24" s="292"/>
      <c r="G24" s="292"/>
      <c r="H24" s="292"/>
      <c r="I24" s="292"/>
      <c r="J24" s="292"/>
      <c r="K24" s="288"/>
    </row>
    <row r="25" s="1" customFormat="1" ht="15" customHeight="1">
      <c r="B25" s="291"/>
      <c r="C25" s="290" t="s">
        <v>536</v>
      </c>
      <c r="D25" s="290"/>
      <c r="E25" s="290"/>
      <c r="F25" s="290"/>
      <c r="G25" s="290"/>
      <c r="H25" s="290"/>
      <c r="I25" s="290"/>
      <c r="J25" s="290"/>
      <c r="K25" s="288"/>
    </row>
    <row r="26" s="1" customFormat="1" ht="15" customHeight="1">
      <c r="B26" s="291"/>
      <c r="C26" s="290" t="s">
        <v>537</v>
      </c>
      <c r="D26" s="290"/>
      <c r="E26" s="290"/>
      <c r="F26" s="290"/>
      <c r="G26" s="290"/>
      <c r="H26" s="290"/>
      <c r="I26" s="290"/>
      <c r="J26" s="290"/>
      <c r="K26" s="288"/>
    </row>
    <row r="27" s="1" customFormat="1" ht="15" customHeight="1">
      <c r="B27" s="291"/>
      <c r="C27" s="290"/>
      <c r="D27" s="290" t="s">
        <v>538</v>
      </c>
      <c r="E27" s="290"/>
      <c r="F27" s="290"/>
      <c r="G27" s="290"/>
      <c r="H27" s="290"/>
      <c r="I27" s="290"/>
      <c r="J27" s="290"/>
      <c r="K27" s="288"/>
    </row>
    <row r="28" s="1" customFormat="1" ht="15" customHeight="1">
      <c r="B28" s="291"/>
      <c r="C28" s="292"/>
      <c r="D28" s="290" t="s">
        <v>539</v>
      </c>
      <c r="E28" s="290"/>
      <c r="F28" s="290"/>
      <c r="G28" s="290"/>
      <c r="H28" s="290"/>
      <c r="I28" s="290"/>
      <c r="J28" s="290"/>
      <c r="K28" s="288"/>
    </row>
    <row r="29" s="1" customFormat="1" ht="12.75" customHeight="1">
      <c r="B29" s="291"/>
      <c r="C29" s="292"/>
      <c r="D29" s="292"/>
      <c r="E29" s="292"/>
      <c r="F29" s="292"/>
      <c r="G29" s="292"/>
      <c r="H29" s="292"/>
      <c r="I29" s="292"/>
      <c r="J29" s="292"/>
      <c r="K29" s="288"/>
    </row>
    <row r="30" s="1" customFormat="1" ht="15" customHeight="1">
      <c r="B30" s="291"/>
      <c r="C30" s="292"/>
      <c r="D30" s="290" t="s">
        <v>540</v>
      </c>
      <c r="E30" s="290"/>
      <c r="F30" s="290"/>
      <c r="G30" s="290"/>
      <c r="H30" s="290"/>
      <c r="I30" s="290"/>
      <c r="J30" s="290"/>
      <c r="K30" s="288"/>
    </row>
    <row r="31" s="1" customFormat="1" ht="15" customHeight="1">
      <c r="B31" s="291"/>
      <c r="C31" s="292"/>
      <c r="D31" s="290" t="s">
        <v>541</v>
      </c>
      <c r="E31" s="290"/>
      <c r="F31" s="290"/>
      <c r="G31" s="290"/>
      <c r="H31" s="290"/>
      <c r="I31" s="290"/>
      <c r="J31" s="290"/>
      <c r="K31" s="288"/>
    </row>
    <row r="32" s="1" customFormat="1" ht="12.75" customHeight="1">
      <c r="B32" s="291"/>
      <c r="C32" s="292"/>
      <c r="D32" s="292"/>
      <c r="E32" s="292"/>
      <c r="F32" s="292"/>
      <c r="G32" s="292"/>
      <c r="H32" s="292"/>
      <c r="I32" s="292"/>
      <c r="J32" s="292"/>
      <c r="K32" s="288"/>
    </row>
    <row r="33" s="1" customFormat="1" ht="15" customHeight="1">
      <c r="B33" s="291"/>
      <c r="C33" s="292"/>
      <c r="D33" s="290" t="s">
        <v>542</v>
      </c>
      <c r="E33" s="290"/>
      <c r="F33" s="290"/>
      <c r="G33" s="290"/>
      <c r="H33" s="290"/>
      <c r="I33" s="290"/>
      <c r="J33" s="290"/>
      <c r="K33" s="288"/>
    </row>
    <row r="34" s="1" customFormat="1" ht="15" customHeight="1">
      <c r="B34" s="291"/>
      <c r="C34" s="292"/>
      <c r="D34" s="290" t="s">
        <v>543</v>
      </c>
      <c r="E34" s="290"/>
      <c r="F34" s="290"/>
      <c r="G34" s="290"/>
      <c r="H34" s="290"/>
      <c r="I34" s="290"/>
      <c r="J34" s="290"/>
      <c r="K34" s="288"/>
    </row>
    <row r="35" s="1" customFormat="1" ht="15" customHeight="1">
      <c r="B35" s="291"/>
      <c r="C35" s="292"/>
      <c r="D35" s="290" t="s">
        <v>544</v>
      </c>
      <c r="E35" s="290"/>
      <c r="F35" s="290"/>
      <c r="G35" s="290"/>
      <c r="H35" s="290"/>
      <c r="I35" s="290"/>
      <c r="J35" s="290"/>
      <c r="K35" s="288"/>
    </row>
    <row r="36" s="1" customFormat="1" ht="15" customHeight="1">
      <c r="B36" s="291"/>
      <c r="C36" s="292"/>
      <c r="D36" s="290"/>
      <c r="E36" s="293" t="s">
        <v>125</v>
      </c>
      <c r="F36" s="290"/>
      <c r="G36" s="290" t="s">
        <v>545</v>
      </c>
      <c r="H36" s="290"/>
      <c r="I36" s="290"/>
      <c r="J36" s="290"/>
      <c r="K36" s="288"/>
    </row>
    <row r="37" s="1" customFormat="1" ht="30.75" customHeight="1">
      <c r="B37" s="291"/>
      <c r="C37" s="292"/>
      <c r="D37" s="290"/>
      <c r="E37" s="293" t="s">
        <v>546</v>
      </c>
      <c r="F37" s="290"/>
      <c r="G37" s="290" t="s">
        <v>547</v>
      </c>
      <c r="H37" s="290"/>
      <c r="I37" s="290"/>
      <c r="J37" s="290"/>
      <c r="K37" s="288"/>
    </row>
    <row r="38" s="1" customFormat="1" ht="15" customHeight="1">
      <c r="B38" s="291"/>
      <c r="C38" s="292"/>
      <c r="D38" s="290"/>
      <c r="E38" s="293" t="s">
        <v>52</v>
      </c>
      <c r="F38" s="290"/>
      <c r="G38" s="290" t="s">
        <v>548</v>
      </c>
      <c r="H38" s="290"/>
      <c r="I38" s="290"/>
      <c r="J38" s="290"/>
      <c r="K38" s="288"/>
    </row>
    <row r="39" s="1" customFormat="1" ht="15" customHeight="1">
      <c r="B39" s="291"/>
      <c r="C39" s="292"/>
      <c r="D39" s="290"/>
      <c r="E39" s="293" t="s">
        <v>53</v>
      </c>
      <c r="F39" s="290"/>
      <c r="G39" s="290" t="s">
        <v>549</v>
      </c>
      <c r="H39" s="290"/>
      <c r="I39" s="290"/>
      <c r="J39" s="290"/>
      <c r="K39" s="288"/>
    </row>
    <row r="40" s="1" customFormat="1" ht="15" customHeight="1">
      <c r="B40" s="291"/>
      <c r="C40" s="292"/>
      <c r="D40" s="290"/>
      <c r="E40" s="293" t="s">
        <v>126</v>
      </c>
      <c r="F40" s="290"/>
      <c r="G40" s="290" t="s">
        <v>550</v>
      </c>
      <c r="H40" s="290"/>
      <c r="I40" s="290"/>
      <c r="J40" s="290"/>
      <c r="K40" s="288"/>
    </row>
    <row r="41" s="1" customFormat="1" ht="15" customHeight="1">
      <c r="B41" s="291"/>
      <c r="C41" s="292"/>
      <c r="D41" s="290"/>
      <c r="E41" s="293" t="s">
        <v>127</v>
      </c>
      <c r="F41" s="290"/>
      <c r="G41" s="290" t="s">
        <v>551</v>
      </c>
      <c r="H41" s="290"/>
      <c r="I41" s="290"/>
      <c r="J41" s="290"/>
      <c r="K41" s="288"/>
    </row>
    <row r="42" s="1" customFormat="1" ht="15" customHeight="1">
      <c r="B42" s="291"/>
      <c r="C42" s="292"/>
      <c r="D42" s="290"/>
      <c r="E42" s="293" t="s">
        <v>552</v>
      </c>
      <c r="F42" s="290"/>
      <c r="G42" s="290" t="s">
        <v>553</v>
      </c>
      <c r="H42" s="290"/>
      <c r="I42" s="290"/>
      <c r="J42" s="290"/>
      <c r="K42" s="288"/>
    </row>
    <row r="43" s="1" customFormat="1" ht="15" customHeight="1">
      <c r="B43" s="291"/>
      <c r="C43" s="292"/>
      <c r="D43" s="290"/>
      <c r="E43" s="293"/>
      <c r="F43" s="290"/>
      <c r="G43" s="290" t="s">
        <v>554</v>
      </c>
      <c r="H43" s="290"/>
      <c r="I43" s="290"/>
      <c r="J43" s="290"/>
      <c r="K43" s="288"/>
    </row>
    <row r="44" s="1" customFormat="1" ht="15" customHeight="1">
      <c r="B44" s="291"/>
      <c r="C44" s="292"/>
      <c r="D44" s="290"/>
      <c r="E44" s="293" t="s">
        <v>555</v>
      </c>
      <c r="F44" s="290"/>
      <c r="G44" s="290" t="s">
        <v>556</v>
      </c>
      <c r="H44" s="290"/>
      <c r="I44" s="290"/>
      <c r="J44" s="290"/>
      <c r="K44" s="288"/>
    </row>
    <row r="45" s="1" customFormat="1" ht="15" customHeight="1">
      <c r="B45" s="291"/>
      <c r="C45" s="292"/>
      <c r="D45" s="290"/>
      <c r="E45" s="293" t="s">
        <v>129</v>
      </c>
      <c r="F45" s="290"/>
      <c r="G45" s="290" t="s">
        <v>557</v>
      </c>
      <c r="H45" s="290"/>
      <c r="I45" s="290"/>
      <c r="J45" s="290"/>
      <c r="K45" s="288"/>
    </row>
    <row r="46" s="1" customFormat="1" ht="12.75" customHeight="1">
      <c r="B46" s="291"/>
      <c r="C46" s="292"/>
      <c r="D46" s="290"/>
      <c r="E46" s="290"/>
      <c r="F46" s="290"/>
      <c r="G46" s="290"/>
      <c r="H46" s="290"/>
      <c r="I46" s="290"/>
      <c r="J46" s="290"/>
      <c r="K46" s="288"/>
    </row>
    <row r="47" s="1" customFormat="1" ht="15" customHeight="1">
      <c r="B47" s="291"/>
      <c r="C47" s="292"/>
      <c r="D47" s="290" t="s">
        <v>558</v>
      </c>
      <c r="E47" s="290"/>
      <c r="F47" s="290"/>
      <c r="G47" s="290"/>
      <c r="H47" s="290"/>
      <c r="I47" s="290"/>
      <c r="J47" s="290"/>
      <c r="K47" s="288"/>
    </row>
    <row r="48" s="1" customFormat="1" ht="15" customHeight="1">
      <c r="B48" s="291"/>
      <c r="C48" s="292"/>
      <c r="D48" s="292"/>
      <c r="E48" s="290" t="s">
        <v>559</v>
      </c>
      <c r="F48" s="290"/>
      <c r="G48" s="290"/>
      <c r="H48" s="290"/>
      <c r="I48" s="290"/>
      <c r="J48" s="290"/>
      <c r="K48" s="288"/>
    </row>
    <row r="49" s="1" customFormat="1" ht="15" customHeight="1">
      <c r="B49" s="291"/>
      <c r="C49" s="292"/>
      <c r="D49" s="292"/>
      <c r="E49" s="290" t="s">
        <v>560</v>
      </c>
      <c r="F49" s="290"/>
      <c r="G49" s="290"/>
      <c r="H49" s="290"/>
      <c r="I49" s="290"/>
      <c r="J49" s="290"/>
      <c r="K49" s="288"/>
    </row>
    <row r="50" s="1" customFormat="1" ht="15" customHeight="1">
      <c r="B50" s="291"/>
      <c r="C50" s="292"/>
      <c r="D50" s="292"/>
      <c r="E50" s="290" t="s">
        <v>561</v>
      </c>
      <c r="F50" s="290"/>
      <c r="G50" s="290"/>
      <c r="H50" s="290"/>
      <c r="I50" s="290"/>
      <c r="J50" s="290"/>
      <c r="K50" s="288"/>
    </row>
    <row r="51" s="1" customFormat="1" ht="15" customHeight="1">
      <c r="B51" s="291"/>
      <c r="C51" s="292"/>
      <c r="D51" s="290" t="s">
        <v>562</v>
      </c>
      <c r="E51" s="290"/>
      <c r="F51" s="290"/>
      <c r="G51" s="290"/>
      <c r="H51" s="290"/>
      <c r="I51" s="290"/>
      <c r="J51" s="290"/>
      <c r="K51" s="288"/>
    </row>
    <row r="52" s="1" customFormat="1" ht="25.5" customHeight="1">
      <c r="B52" s="286"/>
      <c r="C52" s="287" t="s">
        <v>563</v>
      </c>
      <c r="D52" s="287"/>
      <c r="E52" s="287"/>
      <c r="F52" s="287"/>
      <c r="G52" s="287"/>
      <c r="H52" s="287"/>
      <c r="I52" s="287"/>
      <c r="J52" s="287"/>
      <c r="K52" s="288"/>
    </row>
    <row r="53" s="1" customFormat="1" ht="5.25" customHeight="1">
      <c r="B53" s="286"/>
      <c r="C53" s="289"/>
      <c r="D53" s="289"/>
      <c r="E53" s="289"/>
      <c r="F53" s="289"/>
      <c r="G53" s="289"/>
      <c r="H53" s="289"/>
      <c r="I53" s="289"/>
      <c r="J53" s="289"/>
      <c r="K53" s="288"/>
    </row>
    <row r="54" s="1" customFormat="1" ht="15" customHeight="1">
      <c r="B54" s="286"/>
      <c r="C54" s="290" t="s">
        <v>564</v>
      </c>
      <c r="D54" s="290"/>
      <c r="E54" s="290"/>
      <c r="F54" s="290"/>
      <c r="G54" s="290"/>
      <c r="H54" s="290"/>
      <c r="I54" s="290"/>
      <c r="J54" s="290"/>
      <c r="K54" s="288"/>
    </row>
    <row r="55" s="1" customFormat="1" ht="15" customHeight="1">
      <c r="B55" s="286"/>
      <c r="C55" s="290" t="s">
        <v>565</v>
      </c>
      <c r="D55" s="290"/>
      <c r="E55" s="290"/>
      <c r="F55" s="290"/>
      <c r="G55" s="290"/>
      <c r="H55" s="290"/>
      <c r="I55" s="290"/>
      <c r="J55" s="290"/>
      <c r="K55" s="288"/>
    </row>
    <row r="56" s="1" customFormat="1" ht="12.75" customHeight="1">
      <c r="B56" s="286"/>
      <c r="C56" s="290"/>
      <c r="D56" s="290"/>
      <c r="E56" s="290"/>
      <c r="F56" s="290"/>
      <c r="G56" s="290"/>
      <c r="H56" s="290"/>
      <c r="I56" s="290"/>
      <c r="J56" s="290"/>
      <c r="K56" s="288"/>
    </row>
    <row r="57" s="1" customFormat="1" ht="15" customHeight="1">
      <c r="B57" s="286"/>
      <c r="C57" s="290" t="s">
        <v>566</v>
      </c>
      <c r="D57" s="290"/>
      <c r="E57" s="290"/>
      <c r="F57" s="290"/>
      <c r="G57" s="290"/>
      <c r="H57" s="290"/>
      <c r="I57" s="290"/>
      <c r="J57" s="290"/>
      <c r="K57" s="288"/>
    </row>
    <row r="58" s="1" customFormat="1" ht="15" customHeight="1">
      <c r="B58" s="286"/>
      <c r="C58" s="292"/>
      <c r="D58" s="290" t="s">
        <v>567</v>
      </c>
      <c r="E58" s="290"/>
      <c r="F58" s="290"/>
      <c r="G58" s="290"/>
      <c r="H58" s="290"/>
      <c r="I58" s="290"/>
      <c r="J58" s="290"/>
      <c r="K58" s="288"/>
    </row>
    <row r="59" s="1" customFormat="1" ht="15" customHeight="1">
      <c r="B59" s="286"/>
      <c r="C59" s="292"/>
      <c r="D59" s="290" t="s">
        <v>568</v>
      </c>
      <c r="E59" s="290"/>
      <c r="F59" s="290"/>
      <c r="G59" s="290"/>
      <c r="H59" s="290"/>
      <c r="I59" s="290"/>
      <c r="J59" s="290"/>
      <c r="K59" s="288"/>
    </row>
    <row r="60" s="1" customFormat="1" ht="15" customHeight="1">
      <c r="B60" s="286"/>
      <c r="C60" s="292"/>
      <c r="D60" s="290" t="s">
        <v>569</v>
      </c>
      <c r="E60" s="290"/>
      <c r="F60" s="290"/>
      <c r="G60" s="290"/>
      <c r="H60" s="290"/>
      <c r="I60" s="290"/>
      <c r="J60" s="290"/>
      <c r="K60" s="288"/>
    </row>
    <row r="61" s="1" customFormat="1" ht="15" customHeight="1">
      <c r="B61" s="286"/>
      <c r="C61" s="292"/>
      <c r="D61" s="290" t="s">
        <v>570</v>
      </c>
      <c r="E61" s="290"/>
      <c r="F61" s="290"/>
      <c r="G61" s="290"/>
      <c r="H61" s="290"/>
      <c r="I61" s="290"/>
      <c r="J61" s="290"/>
      <c r="K61" s="288"/>
    </row>
    <row r="62" s="1" customFormat="1" ht="15" customHeight="1">
      <c r="B62" s="286"/>
      <c r="C62" s="292"/>
      <c r="D62" s="295" t="s">
        <v>571</v>
      </c>
      <c r="E62" s="295"/>
      <c r="F62" s="295"/>
      <c r="G62" s="295"/>
      <c r="H62" s="295"/>
      <c r="I62" s="295"/>
      <c r="J62" s="295"/>
      <c r="K62" s="288"/>
    </row>
    <row r="63" s="1" customFormat="1" ht="15" customHeight="1">
      <c r="B63" s="286"/>
      <c r="C63" s="292"/>
      <c r="D63" s="290" t="s">
        <v>572</v>
      </c>
      <c r="E63" s="290"/>
      <c r="F63" s="290"/>
      <c r="G63" s="290"/>
      <c r="H63" s="290"/>
      <c r="I63" s="290"/>
      <c r="J63" s="290"/>
      <c r="K63" s="288"/>
    </row>
    <row r="64" s="1" customFormat="1" ht="12.75" customHeight="1">
      <c r="B64" s="286"/>
      <c r="C64" s="292"/>
      <c r="D64" s="292"/>
      <c r="E64" s="296"/>
      <c r="F64" s="292"/>
      <c r="G64" s="292"/>
      <c r="H64" s="292"/>
      <c r="I64" s="292"/>
      <c r="J64" s="292"/>
      <c r="K64" s="288"/>
    </row>
    <row r="65" s="1" customFormat="1" ht="15" customHeight="1">
      <c r="B65" s="286"/>
      <c r="C65" s="292"/>
      <c r="D65" s="290" t="s">
        <v>573</v>
      </c>
      <c r="E65" s="290"/>
      <c r="F65" s="290"/>
      <c r="G65" s="290"/>
      <c r="H65" s="290"/>
      <c r="I65" s="290"/>
      <c r="J65" s="290"/>
      <c r="K65" s="288"/>
    </row>
    <row r="66" s="1" customFormat="1" ht="15" customHeight="1">
      <c r="B66" s="286"/>
      <c r="C66" s="292"/>
      <c r="D66" s="295" t="s">
        <v>574</v>
      </c>
      <c r="E66" s="295"/>
      <c r="F66" s="295"/>
      <c r="G66" s="295"/>
      <c r="H66" s="295"/>
      <c r="I66" s="295"/>
      <c r="J66" s="295"/>
      <c r="K66" s="288"/>
    </row>
    <row r="67" s="1" customFormat="1" ht="15" customHeight="1">
      <c r="B67" s="286"/>
      <c r="C67" s="292"/>
      <c r="D67" s="290" t="s">
        <v>575</v>
      </c>
      <c r="E67" s="290"/>
      <c r="F67" s="290"/>
      <c r="G67" s="290"/>
      <c r="H67" s="290"/>
      <c r="I67" s="290"/>
      <c r="J67" s="290"/>
      <c r="K67" s="288"/>
    </row>
    <row r="68" s="1" customFormat="1" ht="15" customHeight="1">
      <c r="B68" s="286"/>
      <c r="C68" s="292"/>
      <c r="D68" s="290" t="s">
        <v>576</v>
      </c>
      <c r="E68" s="290"/>
      <c r="F68" s="290"/>
      <c r="G68" s="290"/>
      <c r="H68" s="290"/>
      <c r="I68" s="290"/>
      <c r="J68" s="290"/>
      <c r="K68" s="288"/>
    </row>
    <row r="69" s="1" customFormat="1" ht="15" customHeight="1">
      <c r="B69" s="286"/>
      <c r="C69" s="292"/>
      <c r="D69" s="290" t="s">
        <v>577</v>
      </c>
      <c r="E69" s="290"/>
      <c r="F69" s="290"/>
      <c r="G69" s="290"/>
      <c r="H69" s="290"/>
      <c r="I69" s="290"/>
      <c r="J69" s="290"/>
      <c r="K69" s="288"/>
    </row>
    <row r="70" s="1" customFormat="1" ht="15" customHeight="1">
      <c r="B70" s="286"/>
      <c r="C70" s="292"/>
      <c r="D70" s="290" t="s">
        <v>578</v>
      </c>
      <c r="E70" s="290"/>
      <c r="F70" s="290"/>
      <c r="G70" s="290"/>
      <c r="H70" s="290"/>
      <c r="I70" s="290"/>
      <c r="J70" s="290"/>
      <c r="K70" s="288"/>
    </row>
    <row r="71" s="1" customFormat="1" ht="12.75" customHeight="1">
      <c r="B71" s="297"/>
      <c r="C71" s="298"/>
      <c r="D71" s="298"/>
      <c r="E71" s="298"/>
      <c r="F71" s="298"/>
      <c r="G71" s="298"/>
      <c r="H71" s="298"/>
      <c r="I71" s="298"/>
      <c r="J71" s="298"/>
      <c r="K71" s="299"/>
    </row>
    <row r="72" s="1" customFormat="1" ht="18.75" customHeight="1">
      <c r="B72" s="300"/>
      <c r="C72" s="300"/>
      <c r="D72" s="300"/>
      <c r="E72" s="300"/>
      <c r="F72" s="300"/>
      <c r="G72" s="300"/>
      <c r="H72" s="300"/>
      <c r="I72" s="300"/>
      <c r="J72" s="300"/>
      <c r="K72" s="301"/>
    </row>
    <row r="73" s="1" customFormat="1" ht="18.75" customHeight="1">
      <c r="B73" s="301"/>
      <c r="C73" s="301"/>
      <c r="D73" s="301"/>
      <c r="E73" s="301"/>
      <c r="F73" s="301"/>
      <c r="G73" s="301"/>
      <c r="H73" s="301"/>
      <c r="I73" s="301"/>
      <c r="J73" s="301"/>
      <c r="K73" s="301"/>
    </row>
    <row r="74" s="1" customFormat="1" ht="7.5" customHeight="1">
      <c r="B74" s="302"/>
      <c r="C74" s="303"/>
      <c r="D74" s="303"/>
      <c r="E74" s="303"/>
      <c r="F74" s="303"/>
      <c r="G74" s="303"/>
      <c r="H74" s="303"/>
      <c r="I74" s="303"/>
      <c r="J74" s="303"/>
      <c r="K74" s="304"/>
    </row>
    <row r="75" s="1" customFormat="1" ht="45" customHeight="1">
      <c r="B75" s="305"/>
      <c r="C75" s="306" t="s">
        <v>579</v>
      </c>
      <c r="D75" s="306"/>
      <c r="E75" s="306"/>
      <c r="F75" s="306"/>
      <c r="G75" s="306"/>
      <c r="H75" s="306"/>
      <c r="I75" s="306"/>
      <c r="J75" s="306"/>
      <c r="K75" s="307"/>
    </row>
    <row r="76" s="1" customFormat="1" ht="17.25" customHeight="1">
      <c r="B76" s="305"/>
      <c r="C76" s="308" t="s">
        <v>580</v>
      </c>
      <c r="D76" s="308"/>
      <c r="E76" s="308"/>
      <c r="F76" s="308" t="s">
        <v>581</v>
      </c>
      <c r="G76" s="309"/>
      <c r="H76" s="308" t="s">
        <v>53</v>
      </c>
      <c r="I76" s="308" t="s">
        <v>56</v>
      </c>
      <c r="J76" s="308" t="s">
        <v>582</v>
      </c>
      <c r="K76" s="307"/>
    </row>
    <row r="77" s="1" customFormat="1" ht="17.25" customHeight="1">
      <c r="B77" s="305"/>
      <c r="C77" s="310" t="s">
        <v>583</v>
      </c>
      <c r="D77" s="310"/>
      <c r="E77" s="310"/>
      <c r="F77" s="311" t="s">
        <v>584</v>
      </c>
      <c r="G77" s="312"/>
      <c r="H77" s="310"/>
      <c r="I77" s="310"/>
      <c r="J77" s="310" t="s">
        <v>585</v>
      </c>
      <c r="K77" s="307"/>
    </row>
    <row r="78" s="1" customFormat="1" ht="5.25" customHeight="1">
      <c r="B78" s="305"/>
      <c r="C78" s="313"/>
      <c r="D78" s="313"/>
      <c r="E78" s="313"/>
      <c r="F78" s="313"/>
      <c r="G78" s="314"/>
      <c r="H78" s="313"/>
      <c r="I78" s="313"/>
      <c r="J78" s="313"/>
      <c r="K78" s="307"/>
    </row>
    <row r="79" s="1" customFormat="1" ht="15" customHeight="1">
      <c r="B79" s="305"/>
      <c r="C79" s="293" t="s">
        <v>52</v>
      </c>
      <c r="D79" s="315"/>
      <c r="E79" s="315"/>
      <c r="F79" s="316" t="s">
        <v>586</v>
      </c>
      <c r="G79" s="317"/>
      <c r="H79" s="293" t="s">
        <v>587</v>
      </c>
      <c r="I79" s="293" t="s">
        <v>588</v>
      </c>
      <c r="J79" s="293">
        <v>20</v>
      </c>
      <c r="K79" s="307"/>
    </row>
    <row r="80" s="1" customFormat="1" ht="15" customHeight="1">
      <c r="B80" s="305"/>
      <c r="C80" s="293" t="s">
        <v>589</v>
      </c>
      <c r="D80" s="293"/>
      <c r="E80" s="293"/>
      <c r="F80" s="316" t="s">
        <v>586</v>
      </c>
      <c r="G80" s="317"/>
      <c r="H80" s="293" t="s">
        <v>590</v>
      </c>
      <c r="I80" s="293" t="s">
        <v>588</v>
      </c>
      <c r="J80" s="293">
        <v>120</v>
      </c>
      <c r="K80" s="307"/>
    </row>
    <row r="81" s="1" customFormat="1" ht="15" customHeight="1">
      <c r="B81" s="318"/>
      <c r="C81" s="293" t="s">
        <v>591</v>
      </c>
      <c r="D81" s="293"/>
      <c r="E81" s="293"/>
      <c r="F81" s="316" t="s">
        <v>592</v>
      </c>
      <c r="G81" s="317"/>
      <c r="H81" s="293" t="s">
        <v>593</v>
      </c>
      <c r="I81" s="293" t="s">
        <v>588</v>
      </c>
      <c r="J81" s="293">
        <v>50</v>
      </c>
      <c r="K81" s="307"/>
    </row>
    <row r="82" s="1" customFormat="1" ht="15" customHeight="1">
      <c r="B82" s="318"/>
      <c r="C82" s="293" t="s">
        <v>594</v>
      </c>
      <c r="D82" s="293"/>
      <c r="E82" s="293"/>
      <c r="F82" s="316" t="s">
        <v>586</v>
      </c>
      <c r="G82" s="317"/>
      <c r="H82" s="293" t="s">
        <v>595</v>
      </c>
      <c r="I82" s="293" t="s">
        <v>596</v>
      </c>
      <c r="J82" s="293"/>
      <c r="K82" s="307"/>
    </row>
    <row r="83" s="1" customFormat="1" ht="15" customHeight="1">
      <c r="B83" s="318"/>
      <c r="C83" s="319" t="s">
        <v>597</v>
      </c>
      <c r="D83" s="319"/>
      <c r="E83" s="319"/>
      <c r="F83" s="320" t="s">
        <v>592</v>
      </c>
      <c r="G83" s="319"/>
      <c r="H83" s="319" t="s">
        <v>598</v>
      </c>
      <c r="I83" s="319" t="s">
        <v>588</v>
      </c>
      <c r="J83" s="319">
        <v>15</v>
      </c>
      <c r="K83" s="307"/>
    </row>
    <row r="84" s="1" customFormat="1" ht="15" customHeight="1">
      <c r="B84" s="318"/>
      <c r="C84" s="319" t="s">
        <v>599</v>
      </c>
      <c r="D84" s="319"/>
      <c r="E84" s="319"/>
      <c r="F84" s="320" t="s">
        <v>592</v>
      </c>
      <c r="G84" s="319"/>
      <c r="H84" s="319" t="s">
        <v>600</v>
      </c>
      <c r="I84" s="319" t="s">
        <v>588</v>
      </c>
      <c r="J84" s="319">
        <v>15</v>
      </c>
      <c r="K84" s="307"/>
    </row>
    <row r="85" s="1" customFormat="1" ht="15" customHeight="1">
      <c r="B85" s="318"/>
      <c r="C85" s="319" t="s">
        <v>601</v>
      </c>
      <c r="D85" s="319"/>
      <c r="E85" s="319"/>
      <c r="F85" s="320" t="s">
        <v>592</v>
      </c>
      <c r="G85" s="319"/>
      <c r="H85" s="319" t="s">
        <v>602</v>
      </c>
      <c r="I85" s="319" t="s">
        <v>588</v>
      </c>
      <c r="J85" s="319">
        <v>20</v>
      </c>
      <c r="K85" s="307"/>
    </row>
    <row r="86" s="1" customFormat="1" ht="15" customHeight="1">
      <c r="B86" s="318"/>
      <c r="C86" s="319" t="s">
        <v>603</v>
      </c>
      <c r="D86" s="319"/>
      <c r="E86" s="319"/>
      <c r="F86" s="320" t="s">
        <v>592</v>
      </c>
      <c r="G86" s="319"/>
      <c r="H86" s="319" t="s">
        <v>604</v>
      </c>
      <c r="I86" s="319" t="s">
        <v>588</v>
      </c>
      <c r="J86" s="319">
        <v>20</v>
      </c>
      <c r="K86" s="307"/>
    </row>
    <row r="87" s="1" customFormat="1" ht="15" customHeight="1">
      <c r="B87" s="318"/>
      <c r="C87" s="293" t="s">
        <v>605</v>
      </c>
      <c r="D87" s="293"/>
      <c r="E87" s="293"/>
      <c r="F87" s="316" t="s">
        <v>592</v>
      </c>
      <c r="G87" s="317"/>
      <c r="H87" s="293" t="s">
        <v>606</v>
      </c>
      <c r="I87" s="293" t="s">
        <v>588</v>
      </c>
      <c r="J87" s="293">
        <v>50</v>
      </c>
      <c r="K87" s="307"/>
    </row>
    <row r="88" s="1" customFormat="1" ht="15" customHeight="1">
      <c r="B88" s="318"/>
      <c r="C88" s="293" t="s">
        <v>607</v>
      </c>
      <c r="D88" s="293"/>
      <c r="E88" s="293"/>
      <c r="F88" s="316" t="s">
        <v>592</v>
      </c>
      <c r="G88" s="317"/>
      <c r="H88" s="293" t="s">
        <v>608</v>
      </c>
      <c r="I88" s="293" t="s">
        <v>588</v>
      </c>
      <c r="J88" s="293">
        <v>20</v>
      </c>
      <c r="K88" s="307"/>
    </row>
    <row r="89" s="1" customFormat="1" ht="15" customHeight="1">
      <c r="B89" s="318"/>
      <c r="C89" s="293" t="s">
        <v>609</v>
      </c>
      <c r="D89" s="293"/>
      <c r="E89" s="293"/>
      <c r="F89" s="316" t="s">
        <v>592</v>
      </c>
      <c r="G89" s="317"/>
      <c r="H89" s="293" t="s">
        <v>610</v>
      </c>
      <c r="I89" s="293" t="s">
        <v>588</v>
      </c>
      <c r="J89" s="293">
        <v>20</v>
      </c>
      <c r="K89" s="307"/>
    </row>
    <row r="90" s="1" customFormat="1" ht="15" customHeight="1">
      <c r="B90" s="318"/>
      <c r="C90" s="293" t="s">
        <v>611</v>
      </c>
      <c r="D90" s="293"/>
      <c r="E90" s="293"/>
      <c r="F90" s="316" t="s">
        <v>592</v>
      </c>
      <c r="G90" s="317"/>
      <c r="H90" s="293" t="s">
        <v>612</v>
      </c>
      <c r="I90" s="293" t="s">
        <v>588</v>
      </c>
      <c r="J90" s="293">
        <v>50</v>
      </c>
      <c r="K90" s="307"/>
    </row>
    <row r="91" s="1" customFormat="1" ht="15" customHeight="1">
      <c r="B91" s="318"/>
      <c r="C91" s="293" t="s">
        <v>613</v>
      </c>
      <c r="D91" s="293"/>
      <c r="E91" s="293"/>
      <c r="F91" s="316" t="s">
        <v>592</v>
      </c>
      <c r="G91" s="317"/>
      <c r="H91" s="293" t="s">
        <v>613</v>
      </c>
      <c r="I91" s="293" t="s">
        <v>588</v>
      </c>
      <c r="J91" s="293">
        <v>50</v>
      </c>
      <c r="K91" s="307"/>
    </row>
    <row r="92" s="1" customFormat="1" ht="15" customHeight="1">
      <c r="B92" s="318"/>
      <c r="C92" s="293" t="s">
        <v>614</v>
      </c>
      <c r="D92" s="293"/>
      <c r="E92" s="293"/>
      <c r="F92" s="316" t="s">
        <v>592</v>
      </c>
      <c r="G92" s="317"/>
      <c r="H92" s="293" t="s">
        <v>615</v>
      </c>
      <c r="I92" s="293" t="s">
        <v>588</v>
      </c>
      <c r="J92" s="293">
        <v>255</v>
      </c>
      <c r="K92" s="307"/>
    </row>
    <row r="93" s="1" customFormat="1" ht="15" customHeight="1">
      <c r="B93" s="318"/>
      <c r="C93" s="293" t="s">
        <v>616</v>
      </c>
      <c r="D93" s="293"/>
      <c r="E93" s="293"/>
      <c r="F93" s="316" t="s">
        <v>586</v>
      </c>
      <c r="G93" s="317"/>
      <c r="H93" s="293" t="s">
        <v>617</v>
      </c>
      <c r="I93" s="293" t="s">
        <v>618</v>
      </c>
      <c r="J93" s="293"/>
      <c r="K93" s="307"/>
    </row>
    <row r="94" s="1" customFormat="1" ht="15" customHeight="1">
      <c r="B94" s="318"/>
      <c r="C94" s="293" t="s">
        <v>619</v>
      </c>
      <c r="D94" s="293"/>
      <c r="E94" s="293"/>
      <c r="F94" s="316" t="s">
        <v>586</v>
      </c>
      <c r="G94" s="317"/>
      <c r="H94" s="293" t="s">
        <v>620</v>
      </c>
      <c r="I94" s="293" t="s">
        <v>621</v>
      </c>
      <c r="J94" s="293"/>
      <c r="K94" s="307"/>
    </row>
    <row r="95" s="1" customFormat="1" ht="15" customHeight="1">
      <c r="B95" s="318"/>
      <c r="C95" s="293" t="s">
        <v>622</v>
      </c>
      <c r="D95" s="293"/>
      <c r="E95" s="293"/>
      <c r="F95" s="316" t="s">
        <v>586</v>
      </c>
      <c r="G95" s="317"/>
      <c r="H95" s="293" t="s">
        <v>622</v>
      </c>
      <c r="I95" s="293" t="s">
        <v>621</v>
      </c>
      <c r="J95" s="293"/>
      <c r="K95" s="307"/>
    </row>
    <row r="96" s="1" customFormat="1" ht="15" customHeight="1">
      <c r="B96" s="318"/>
      <c r="C96" s="293" t="s">
        <v>37</v>
      </c>
      <c r="D96" s="293"/>
      <c r="E96" s="293"/>
      <c r="F96" s="316" t="s">
        <v>586</v>
      </c>
      <c r="G96" s="317"/>
      <c r="H96" s="293" t="s">
        <v>623</v>
      </c>
      <c r="I96" s="293" t="s">
        <v>621</v>
      </c>
      <c r="J96" s="293"/>
      <c r="K96" s="307"/>
    </row>
    <row r="97" s="1" customFormat="1" ht="15" customHeight="1">
      <c r="B97" s="318"/>
      <c r="C97" s="293" t="s">
        <v>47</v>
      </c>
      <c r="D97" s="293"/>
      <c r="E97" s="293"/>
      <c r="F97" s="316" t="s">
        <v>586</v>
      </c>
      <c r="G97" s="317"/>
      <c r="H97" s="293" t="s">
        <v>624</v>
      </c>
      <c r="I97" s="293" t="s">
        <v>621</v>
      </c>
      <c r="J97" s="293"/>
      <c r="K97" s="307"/>
    </row>
    <row r="98" s="1" customFormat="1" ht="15" customHeight="1">
      <c r="B98" s="321"/>
      <c r="C98" s="322"/>
      <c r="D98" s="322"/>
      <c r="E98" s="322"/>
      <c r="F98" s="322"/>
      <c r="G98" s="322"/>
      <c r="H98" s="322"/>
      <c r="I98" s="322"/>
      <c r="J98" s="322"/>
      <c r="K98" s="323"/>
    </row>
    <row r="99" s="1" customFormat="1" ht="18.75" customHeight="1">
      <c r="B99" s="324"/>
      <c r="C99" s="325"/>
      <c r="D99" s="325"/>
      <c r="E99" s="325"/>
      <c r="F99" s="325"/>
      <c r="G99" s="325"/>
      <c r="H99" s="325"/>
      <c r="I99" s="325"/>
      <c r="J99" s="325"/>
      <c r="K99" s="324"/>
    </row>
    <row r="100" s="1" customFormat="1" ht="18.75" customHeight="1">
      <c r="B100" s="301"/>
      <c r="C100" s="301"/>
      <c r="D100" s="301"/>
      <c r="E100" s="301"/>
      <c r="F100" s="301"/>
      <c r="G100" s="301"/>
      <c r="H100" s="301"/>
      <c r="I100" s="301"/>
      <c r="J100" s="301"/>
      <c r="K100" s="301"/>
    </row>
    <row r="101" s="1" customFormat="1" ht="7.5" customHeight="1">
      <c r="B101" s="302"/>
      <c r="C101" s="303"/>
      <c r="D101" s="303"/>
      <c r="E101" s="303"/>
      <c r="F101" s="303"/>
      <c r="G101" s="303"/>
      <c r="H101" s="303"/>
      <c r="I101" s="303"/>
      <c r="J101" s="303"/>
      <c r="K101" s="304"/>
    </row>
    <row r="102" s="1" customFormat="1" ht="45" customHeight="1">
      <c r="B102" s="305"/>
      <c r="C102" s="306" t="s">
        <v>625</v>
      </c>
      <c r="D102" s="306"/>
      <c r="E102" s="306"/>
      <c r="F102" s="306"/>
      <c r="G102" s="306"/>
      <c r="H102" s="306"/>
      <c r="I102" s="306"/>
      <c r="J102" s="306"/>
      <c r="K102" s="307"/>
    </row>
    <row r="103" s="1" customFormat="1" ht="17.25" customHeight="1">
      <c r="B103" s="305"/>
      <c r="C103" s="308" t="s">
        <v>580</v>
      </c>
      <c r="D103" s="308"/>
      <c r="E103" s="308"/>
      <c r="F103" s="308" t="s">
        <v>581</v>
      </c>
      <c r="G103" s="309"/>
      <c r="H103" s="308" t="s">
        <v>53</v>
      </c>
      <c r="I103" s="308" t="s">
        <v>56</v>
      </c>
      <c r="J103" s="308" t="s">
        <v>582</v>
      </c>
      <c r="K103" s="307"/>
    </row>
    <row r="104" s="1" customFormat="1" ht="17.25" customHeight="1">
      <c r="B104" s="305"/>
      <c r="C104" s="310" t="s">
        <v>583</v>
      </c>
      <c r="D104" s="310"/>
      <c r="E104" s="310"/>
      <c r="F104" s="311" t="s">
        <v>584</v>
      </c>
      <c r="G104" s="312"/>
      <c r="H104" s="310"/>
      <c r="I104" s="310"/>
      <c r="J104" s="310" t="s">
        <v>585</v>
      </c>
      <c r="K104" s="307"/>
    </row>
    <row r="105" s="1" customFormat="1" ht="5.25" customHeight="1">
      <c r="B105" s="305"/>
      <c r="C105" s="308"/>
      <c r="D105" s="308"/>
      <c r="E105" s="308"/>
      <c r="F105" s="308"/>
      <c r="G105" s="326"/>
      <c r="H105" s="308"/>
      <c r="I105" s="308"/>
      <c r="J105" s="308"/>
      <c r="K105" s="307"/>
    </row>
    <row r="106" s="1" customFormat="1" ht="15" customHeight="1">
      <c r="B106" s="305"/>
      <c r="C106" s="293" t="s">
        <v>52</v>
      </c>
      <c r="D106" s="315"/>
      <c r="E106" s="315"/>
      <c r="F106" s="316" t="s">
        <v>586</v>
      </c>
      <c r="G106" s="293"/>
      <c r="H106" s="293" t="s">
        <v>626</v>
      </c>
      <c r="I106" s="293" t="s">
        <v>588</v>
      </c>
      <c r="J106" s="293">
        <v>20</v>
      </c>
      <c r="K106" s="307"/>
    </row>
    <row r="107" s="1" customFormat="1" ht="15" customHeight="1">
      <c r="B107" s="305"/>
      <c r="C107" s="293" t="s">
        <v>589</v>
      </c>
      <c r="D107" s="293"/>
      <c r="E107" s="293"/>
      <c r="F107" s="316" t="s">
        <v>586</v>
      </c>
      <c r="G107" s="293"/>
      <c r="H107" s="293" t="s">
        <v>626</v>
      </c>
      <c r="I107" s="293" t="s">
        <v>588</v>
      </c>
      <c r="J107" s="293">
        <v>120</v>
      </c>
      <c r="K107" s="307"/>
    </row>
    <row r="108" s="1" customFormat="1" ht="15" customHeight="1">
      <c r="B108" s="318"/>
      <c r="C108" s="293" t="s">
        <v>591</v>
      </c>
      <c r="D108" s="293"/>
      <c r="E108" s="293"/>
      <c r="F108" s="316" t="s">
        <v>592</v>
      </c>
      <c r="G108" s="293"/>
      <c r="H108" s="293" t="s">
        <v>626</v>
      </c>
      <c r="I108" s="293" t="s">
        <v>588</v>
      </c>
      <c r="J108" s="293">
        <v>50</v>
      </c>
      <c r="K108" s="307"/>
    </row>
    <row r="109" s="1" customFormat="1" ht="15" customHeight="1">
      <c r="B109" s="318"/>
      <c r="C109" s="293" t="s">
        <v>594</v>
      </c>
      <c r="D109" s="293"/>
      <c r="E109" s="293"/>
      <c r="F109" s="316" t="s">
        <v>586</v>
      </c>
      <c r="G109" s="293"/>
      <c r="H109" s="293" t="s">
        <v>626</v>
      </c>
      <c r="I109" s="293" t="s">
        <v>596</v>
      </c>
      <c r="J109" s="293"/>
      <c r="K109" s="307"/>
    </row>
    <row r="110" s="1" customFormat="1" ht="15" customHeight="1">
      <c r="B110" s="318"/>
      <c r="C110" s="293" t="s">
        <v>605</v>
      </c>
      <c r="D110" s="293"/>
      <c r="E110" s="293"/>
      <c r="F110" s="316" t="s">
        <v>592</v>
      </c>
      <c r="G110" s="293"/>
      <c r="H110" s="293" t="s">
        <v>626</v>
      </c>
      <c r="I110" s="293" t="s">
        <v>588</v>
      </c>
      <c r="J110" s="293">
        <v>50</v>
      </c>
      <c r="K110" s="307"/>
    </row>
    <row r="111" s="1" customFormat="1" ht="15" customHeight="1">
      <c r="B111" s="318"/>
      <c r="C111" s="293" t="s">
        <v>613</v>
      </c>
      <c r="D111" s="293"/>
      <c r="E111" s="293"/>
      <c r="F111" s="316" t="s">
        <v>592</v>
      </c>
      <c r="G111" s="293"/>
      <c r="H111" s="293" t="s">
        <v>626</v>
      </c>
      <c r="I111" s="293" t="s">
        <v>588</v>
      </c>
      <c r="J111" s="293">
        <v>50</v>
      </c>
      <c r="K111" s="307"/>
    </row>
    <row r="112" s="1" customFormat="1" ht="15" customHeight="1">
      <c r="B112" s="318"/>
      <c r="C112" s="293" t="s">
        <v>611</v>
      </c>
      <c r="D112" s="293"/>
      <c r="E112" s="293"/>
      <c r="F112" s="316" t="s">
        <v>592</v>
      </c>
      <c r="G112" s="293"/>
      <c r="H112" s="293" t="s">
        <v>626</v>
      </c>
      <c r="I112" s="293" t="s">
        <v>588</v>
      </c>
      <c r="J112" s="293">
        <v>50</v>
      </c>
      <c r="K112" s="307"/>
    </row>
    <row r="113" s="1" customFormat="1" ht="15" customHeight="1">
      <c r="B113" s="318"/>
      <c r="C113" s="293" t="s">
        <v>52</v>
      </c>
      <c r="D113" s="293"/>
      <c r="E113" s="293"/>
      <c r="F113" s="316" t="s">
        <v>586</v>
      </c>
      <c r="G113" s="293"/>
      <c r="H113" s="293" t="s">
        <v>627</v>
      </c>
      <c r="I113" s="293" t="s">
        <v>588</v>
      </c>
      <c r="J113" s="293">
        <v>20</v>
      </c>
      <c r="K113" s="307"/>
    </row>
    <row r="114" s="1" customFormat="1" ht="15" customHeight="1">
      <c r="B114" s="318"/>
      <c r="C114" s="293" t="s">
        <v>628</v>
      </c>
      <c r="D114" s="293"/>
      <c r="E114" s="293"/>
      <c r="F114" s="316" t="s">
        <v>586</v>
      </c>
      <c r="G114" s="293"/>
      <c r="H114" s="293" t="s">
        <v>629</v>
      </c>
      <c r="I114" s="293" t="s">
        <v>588</v>
      </c>
      <c r="J114" s="293">
        <v>120</v>
      </c>
      <c r="K114" s="307"/>
    </row>
    <row r="115" s="1" customFormat="1" ht="15" customHeight="1">
      <c r="B115" s="318"/>
      <c r="C115" s="293" t="s">
        <v>37</v>
      </c>
      <c r="D115" s="293"/>
      <c r="E115" s="293"/>
      <c r="F115" s="316" t="s">
        <v>586</v>
      </c>
      <c r="G115" s="293"/>
      <c r="H115" s="293" t="s">
        <v>630</v>
      </c>
      <c r="I115" s="293" t="s">
        <v>621</v>
      </c>
      <c r="J115" s="293"/>
      <c r="K115" s="307"/>
    </row>
    <row r="116" s="1" customFormat="1" ht="15" customHeight="1">
      <c r="B116" s="318"/>
      <c r="C116" s="293" t="s">
        <v>47</v>
      </c>
      <c r="D116" s="293"/>
      <c r="E116" s="293"/>
      <c r="F116" s="316" t="s">
        <v>586</v>
      </c>
      <c r="G116" s="293"/>
      <c r="H116" s="293" t="s">
        <v>631</v>
      </c>
      <c r="I116" s="293" t="s">
        <v>621</v>
      </c>
      <c r="J116" s="293"/>
      <c r="K116" s="307"/>
    </row>
    <row r="117" s="1" customFormat="1" ht="15" customHeight="1">
      <c r="B117" s="318"/>
      <c r="C117" s="293" t="s">
        <v>56</v>
      </c>
      <c r="D117" s="293"/>
      <c r="E117" s="293"/>
      <c r="F117" s="316" t="s">
        <v>586</v>
      </c>
      <c r="G117" s="293"/>
      <c r="H117" s="293" t="s">
        <v>632</v>
      </c>
      <c r="I117" s="293" t="s">
        <v>633</v>
      </c>
      <c r="J117" s="293"/>
      <c r="K117" s="307"/>
    </row>
    <row r="118" s="1" customFormat="1" ht="15" customHeight="1">
      <c r="B118" s="321"/>
      <c r="C118" s="327"/>
      <c r="D118" s="327"/>
      <c r="E118" s="327"/>
      <c r="F118" s="327"/>
      <c r="G118" s="327"/>
      <c r="H118" s="327"/>
      <c r="I118" s="327"/>
      <c r="J118" s="327"/>
      <c r="K118" s="323"/>
    </row>
    <row r="119" s="1" customFormat="1" ht="18.75" customHeight="1">
      <c r="B119" s="328"/>
      <c r="C119" s="329"/>
      <c r="D119" s="329"/>
      <c r="E119" s="329"/>
      <c r="F119" s="330"/>
      <c r="G119" s="329"/>
      <c r="H119" s="329"/>
      <c r="I119" s="329"/>
      <c r="J119" s="329"/>
      <c r="K119" s="328"/>
    </row>
    <row r="120" s="1" customFormat="1" ht="18.75" customHeight="1">
      <c r="B120" s="301"/>
      <c r="C120" s="301"/>
      <c r="D120" s="301"/>
      <c r="E120" s="301"/>
      <c r="F120" s="301"/>
      <c r="G120" s="301"/>
      <c r="H120" s="301"/>
      <c r="I120" s="301"/>
      <c r="J120" s="301"/>
      <c r="K120" s="301"/>
    </row>
    <row r="121" s="1" customFormat="1" ht="7.5" customHeight="1">
      <c r="B121" s="331"/>
      <c r="C121" s="332"/>
      <c r="D121" s="332"/>
      <c r="E121" s="332"/>
      <c r="F121" s="332"/>
      <c r="G121" s="332"/>
      <c r="H121" s="332"/>
      <c r="I121" s="332"/>
      <c r="J121" s="332"/>
      <c r="K121" s="333"/>
    </row>
    <row r="122" s="1" customFormat="1" ht="45" customHeight="1">
      <c r="B122" s="334"/>
      <c r="C122" s="284" t="s">
        <v>634</v>
      </c>
      <c r="D122" s="284"/>
      <c r="E122" s="284"/>
      <c r="F122" s="284"/>
      <c r="G122" s="284"/>
      <c r="H122" s="284"/>
      <c r="I122" s="284"/>
      <c r="J122" s="284"/>
      <c r="K122" s="335"/>
    </row>
    <row r="123" s="1" customFormat="1" ht="17.25" customHeight="1">
      <c r="B123" s="336"/>
      <c r="C123" s="308" t="s">
        <v>580</v>
      </c>
      <c r="D123" s="308"/>
      <c r="E123" s="308"/>
      <c r="F123" s="308" t="s">
        <v>581</v>
      </c>
      <c r="G123" s="309"/>
      <c r="H123" s="308" t="s">
        <v>53</v>
      </c>
      <c r="I123" s="308" t="s">
        <v>56</v>
      </c>
      <c r="J123" s="308" t="s">
        <v>582</v>
      </c>
      <c r="K123" s="337"/>
    </row>
    <row r="124" s="1" customFormat="1" ht="17.25" customHeight="1">
      <c r="B124" s="336"/>
      <c r="C124" s="310" t="s">
        <v>583</v>
      </c>
      <c r="D124" s="310"/>
      <c r="E124" s="310"/>
      <c r="F124" s="311" t="s">
        <v>584</v>
      </c>
      <c r="G124" s="312"/>
      <c r="H124" s="310"/>
      <c r="I124" s="310"/>
      <c r="J124" s="310" t="s">
        <v>585</v>
      </c>
      <c r="K124" s="337"/>
    </row>
    <row r="125" s="1" customFormat="1" ht="5.25" customHeight="1">
      <c r="B125" s="338"/>
      <c r="C125" s="313"/>
      <c r="D125" s="313"/>
      <c r="E125" s="313"/>
      <c r="F125" s="313"/>
      <c r="G125" s="339"/>
      <c r="H125" s="313"/>
      <c r="I125" s="313"/>
      <c r="J125" s="313"/>
      <c r="K125" s="340"/>
    </row>
    <row r="126" s="1" customFormat="1" ht="15" customHeight="1">
      <c r="B126" s="338"/>
      <c r="C126" s="293" t="s">
        <v>589</v>
      </c>
      <c r="D126" s="315"/>
      <c r="E126" s="315"/>
      <c r="F126" s="316" t="s">
        <v>586</v>
      </c>
      <c r="G126" s="293"/>
      <c r="H126" s="293" t="s">
        <v>626</v>
      </c>
      <c r="I126" s="293" t="s">
        <v>588</v>
      </c>
      <c r="J126" s="293">
        <v>120</v>
      </c>
      <c r="K126" s="341"/>
    </row>
    <row r="127" s="1" customFormat="1" ht="15" customHeight="1">
      <c r="B127" s="338"/>
      <c r="C127" s="293" t="s">
        <v>635</v>
      </c>
      <c r="D127" s="293"/>
      <c r="E127" s="293"/>
      <c r="F127" s="316" t="s">
        <v>586</v>
      </c>
      <c r="G127" s="293"/>
      <c r="H127" s="293" t="s">
        <v>636</v>
      </c>
      <c r="I127" s="293" t="s">
        <v>588</v>
      </c>
      <c r="J127" s="293" t="s">
        <v>637</v>
      </c>
      <c r="K127" s="341"/>
    </row>
    <row r="128" s="1" customFormat="1" ht="15" customHeight="1">
      <c r="B128" s="338"/>
      <c r="C128" s="293" t="s">
        <v>84</v>
      </c>
      <c r="D128" s="293"/>
      <c r="E128" s="293"/>
      <c r="F128" s="316" t="s">
        <v>586</v>
      </c>
      <c r="G128" s="293"/>
      <c r="H128" s="293" t="s">
        <v>638</v>
      </c>
      <c r="I128" s="293" t="s">
        <v>588</v>
      </c>
      <c r="J128" s="293" t="s">
        <v>637</v>
      </c>
      <c r="K128" s="341"/>
    </row>
    <row r="129" s="1" customFormat="1" ht="15" customHeight="1">
      <c r="B129" s="338"/>
      <c r="C129" s="293" t="s">
        <v>597</v>
      </c>
      <c r="D129" s="293"/>
      <c r="E129" s="293"/>
      <c r="F129" s="316" t="s">
        <v>592</v>
      </c>
      <c r="G129" s="293"/>
      <c r="H129" s="293" t="s">
        <v>598</v>
      </c>
      <c r="I129" s="293" t="s">
        <v>588</v>
      </c>
      <c r="J129" s="293">
        <v>15</v>
      </c>
      <c r="K129" s="341"/>
    </row>
    <row r="130" s="1" customFormat="1" ht="15" customHeight="1">
      <c r="B130" s="338"/>
      <c r="C130" s="319" t="s">
        <v>599</v>
      </c>
      <c r="D130" s="319"/>
      <c r="E130" s="319"/>
      <c r="F130" s="320" t="s">
        <v>592</v>
      </c>
      <c r="G130" s="319"/>
      <c r="H130" s="319" t="s">
        <v>600</v>
      </c>
      <c r="I130" s="319" t="s">
        <v>588</v>
      </c>
      <c r="J130" s="319">
        <v>15</v>
      </c>
      <c r="K130" s="341"/>
    </row>
    <row r="131" s="1" customFormat="1" ht="15" customHeight="1">
      <c r="B131" s="338"/>
      <c r="C131" s="319" t="s">
        <v>601</v>
      </c>
      <c r="D131" s="319"/>
      <c r="E131" s="319"/>
      <c r="F131" s="320" t="s">
        <v>592</v>
      </c>
      <c r="G131" s="319"/>
      <c r="H131" s="319" t="s">
        <v>602</v>
      </c>
      <c r="I131" s="319" t="s">
        <v>588</v>
      </c>
      <c r="J131" s="319">
        <v>20</v>
      </c>
      <c r="K131" s="341"/>
    </row>
    <row r="132" s="1" customFormat="1" ht="15" customHeight="1">
      <c r="B132" s="338"/>
      <c r="C132" s="319" t="s">
        <v>603</v>
      </c>
      <c r="D132" s="319"/>
      <c r="E132" s="319"/>
      <c r="F132" s="320" t="s">
        <v>592</v>
      </c>
      <c r="G132" s="319"/>
      <c r="H132" s="319" t="s">
        <v>604</v>
      </c>
      <c r="I132" s="319" t="s">
        <v>588</v>
      </c>
      <c r="J132" s="319">
        <v>20</v>
      </c>
      <c r="K132" s="341"/>
    </row>
    <row r="133" s="1" customFormat="1" ht="15" customHeight="1">
      <c r="B133" s="338"/>
      <c r="C133" s="293" t="s">
        <v>591</v>
      </c>
      <c r="D133" s="293"/>
      <c r="E133" s="293"/>
      <c r="F133" s="316" t="s">
        <v>592</v>
      </c>
      <c r="G133" s="293"/>
      <c r="H133" s="293" t="s">
        <v>626</v>
      </c>
      <c r="I133" s="293" t="s">
        <v>588</v>
      </c>
      <c r="J133" s="293">
        <v>50</v>
      </c>
      <c r="K133" s="341"/>
    </row>
    <row r="134" s="1" customFormat="1" ht="15" customHeight="1">
      <c r="B134" s="338"/>
      <c r="C134" s="293" t="s">
        <v>605</v>
      </c>
      <c r="D134" s="293"/>
      <c r="E134" s="293"/>
      <c r="F134" s="316" t="s">
        <v>592</v>
      </c>
      <c r="G134" s="293"/>
      <c r="H134" s="293" t="s">
        <v>626</v>
      </c>
      <c r="I134" s="293" t="s">
        <v>588</v>
      </c>
      <c r="J134" s="293">
        <v>50</v>
      </c>
      <c r="K134" s="341"/>
    </row>
    <row r="135" s="1" customFormat="1" ht="15" customHeight="1">
      <c r="B135" s="338"/>
      <c r="C135" s="293" t="s">
        <v>611</v>
      </c>
      <c r="D135" s="293"/>
      <c r="E135" s="293"/>
      <c r="F135" s="316" t="s">
        <v>592</v>
      </c>
      <c r="G135" s="293"/>
      <c r="H135" s="293" t="s">
        <v>626</v>
      </c>
      <c r="I135" s="293" t="s">
        <v>588</v>
      </c>
      <c r="J135" s="293">
        <v>50</v>
      </c>
      <c r="K135" s="341"/>
    </row>
    <row r="136" s="1" customFormat="1" ht="15" customHeight="1">
      <c r="B136" s="338"/>
      <c r="C136" s="293" t="s">
        <v>613</v>
      </c>
      <c r="D136" s="293"/>
      <c r="E136" s="293"/>
      <c r="F136" s="316" t="s">
        <v>592</v>
      </c>
      <c r="G136" s="293"/>
      <c r="H136" s="293" t="s">
        <v>626</v>
      </c>
      <c r="I136" s="293" t="s">
        <v>588</v>
      </c>
      <c r="J136" s="293">
        <v>50</v>
      </c>
      <c r="K136" s="341"/>
    </row>
    <row r="137" s="1" customFormat="1" ht="15" customHeight="1">
      <c r="B137" s="338"/>
      <c r="C137" s="293" t="s">
        <v>614</v>
      </c>
      <c r="D137" s="293"/>
      <c r="E137" s="293"/>
      <c r="F137" s="316" t="s">
        <v>592</v>
      </c>
      <c r="G137" s="293"/>
      <c r="H137" s="293" t="s">
        <v>639</v>
      </c>
      <c r="I137" s="293" t="s">
        <v>588</v>
      </c>
      <c r="J137" s="293">
        <v>255</v>
      </c>
      <c r="K137" s="341"/>
    </row>
    <row r="138" s="1" customFormat="1" ht="15" customHeight="1">
      <c r="B138" s="338"/>
      <c r="C138" s="293" t="s">
        <v>616</v>
      </c>
      <c r="D138" s="293"/>
      <c r="E138" s="293"/>
      <c r="F138" s="316" t="s">
        <v>586</v>
      </c>
      <c r="G138" s="293"/>
      <c r="H138" s="293" t="s">
        <v>640</v>
      </c>
      <c r="I138" s="293" t="s">
        <v>618</v>
      </c>
      <c r="J138" s="293"/>
      <c r="K138" s="341"/>
    </row>
    <row r="139" s="1" customFormat="1" ht="15" customHeight="1">
      <c r="B139" s="338"/>
      <c r="C139" s="293" t="s">
        <v>619</v>
      </c>
      <c r="D139" s="293"/>
      <c r="E139" s="293"/>
      <c r="F139" s="316" t="s">
        <v>586</v>
      </c>
      <c r="G139" s="293"/>
      <c r="H139" s="293" t="s">
        <v>641</v>
      </c>
      <c r="I139" s="293" t="s">
        <v>621</v>
      </c>
      <c r="J139" s="293"/>
      <c r="K139" s="341"/>
    </row>
    <row r="140" s="1" customFormat="1" ht="15" customHeight="1">
      <c r="B140" s="338"/>
      <c r="C140" s="293" t="s">
        <v>622</v>
      </c>
      <c r="D140" s="293"/>
      <c r="E140" s="293"/>
      <c r="F140" s="316" t="s">
        <v>586</v>
      </c>
      <c r="G140" s="293"/>
      <c r="H140" s="293" t="s">
        <v>622</v>
      </c>
      <c r="I140" s="293" t="s">
        <v>621</v>
      </c>
      <c r="J140" s="293"/>
      <c r="K140" s="341"/>
    </row>
    <row r="141" s="1" customFormat="1" ht="15" customHeight="1">
      <c r="B141" s="338"/>
      <c r="C141" s="293" t="s">
        <v>37</v>
      </c>
      <c r="D141" s="293"/>
      <c r="E141" s="293"/>
      <c r="F141" s="316" t="s">
        <v>586</v>
      </c>
      <c r="G141" s="293"/>
      <c r="H141" s="293" t="s">
        <v>642</v>
      </c>
      <c r="I141" s="293" t="s">
        <v>621</v>
      </c>
      <c r="J141" s="293"/>
      <c r="K141" s="341"/>
    </row>
    <row r="142" s="1" customFormat="1" ht="15" customHeight="1">
      <c r="B142" s="338"/>
      <c r="C142" s="293" t="s">
        <v>643</v>
      </c>
      <c r="D142" s="293"/>
      <c r="E142" s="293"/>
      <c r="F142" s="316" t="s">
        <v>586</v>
      </c>
      <c r="G142" s="293"/>
      <c r="H142" s="293" t="s">
        <v>644</v>
      </c>
      <c r="I142" s="293" t="s">
        <v>621</v>
      </c>
      <c r="J142" s="293"/>
      <c r="K142" s="341"/>
    </row>
    <row r="143" s="1" customFormat="1" ht="15" customHeight="1">
      <c r="B143" s="342"/>
      <c r="C143" s="343"/>
      <c r="D143" s="343"/>
      <c r="E143" s="343"/>
      <c r="F143" s="343"/>
      <c r="G143" s="343"/>
      <c r="H143" s="343"/>
      <c r="I143" s="343"/>
      <c r="J143" s="343"/>
      <c r="K143" s="344"/>
    </row>
    <row r="144" s="1" customFormat="1" ht="18.75" customHeight="1">
      <c r="B144" s="329"/>
      <c r="C144" s="329"/>
      <c r="D144" s="329"/>
      <c r="E144" s="329"/>
      <c r="F144" s="330"/>
      <c r="G144" s="329"/>
      <c r="H144" s="329"/>
      <c r="I144" s="329"/>
      <c r="J144" s="329"/>
      <c r="K144" s="329"/>
    </row>
    <row r="145" s="1" customFormat="1" ht="18.75" customHeight="1">
      <c r="B145" s="301"/>
      <c r="C145" s="301"/>
      <c r="D145" s="301"/>
      <c r="E145" s="301"/>
      <c r="F145" s="301"/>
      <c r="G145" s="301"/>
      <c r="H145" s="301"/>
      <c r="I145" s="301"/>
      <c r="J145" s="301"/>
      <c r="K145" s="301"/>
    </row>
    <row r="146" s="1" customFormat="1" ht="7.5" customHeight="1">
      <c r="B146" s="302"/>
      <c r="C146" s="303"/>
      <c r="D146" s="303"/>
      <c r="E146" s="303"/>
      <c r="F146" s="303"/>
      <c r="G146" s="303"/>
      <c r="H146" s="303"/>
      <c r="I146" s="303"/>
      <c r="J146" s="303"/>
      <c r="K146" s="304"/>
    </row>
    <row r="147" s="1" customFormat="1" ht="45" customHeight="1">
      <c r="B147" s="305"/>
      <c r="C147" s="306" t="s">
        <v>645</v>
      </c>
      <c r="D147" s="306"/>
      <c r="E147" s="306"/>
      <c r="F147" s="306"/>
      <c r="G147" s="306"/>
      <c r="H147" s="306"/>
      <c r="I147" s="306"/>
      <c r="J147" s="306"/>
      <c r="K147" s="307"/>
    </row>
    <row r="148" s="1" customFormat="1" ht="17.25" customHeight="1">
      <c r="B148" s="305"/>
      <c r="C148" s="308" t="s">
        <v>580</v>
      </c>
      <c r="D148" s="308"/>
      <c r="E148" s="308"/>
      <c r="F148" s="308" t="s">
        <v>581</v>
      </c>
      <c r="G148" s="309"/>
      <c r="H148" s="308" t="s">
        <v>53</v>
      </c>
      <c r="I148" s="308" t="s">
        <v>56</v>
      </c>
      <c r="J148" s="308" t="s">
        <v>582</v>
      </c>
      <c r="K148" s="307"/>
    </row>
    <row r="149" s="1" customFormat="1" ht="17.25" customHeight="1">
      <c r="B149" s="305"/>
      <c r="C149" s="310" t="s">
        <v>583</v>
      </c>
      <c r="D149" s="310"/>
      <c r="E149" s="310"/>
      <c r="F149" s="311" t="s">
        <v>584</v>
      </c>
      <c r="G149" s="312"/>
      <c r="H149" s="310"/>
      <c r="I149" s="310"/>
      <c r="J149" s="310" t="s">
        <v>585</v>
      </c>
      <c r="K149" s="307"/>
    </row>
    <row r="150" s="1" customFormat="1" ht="5.25" customHeight="1">
      <c r="B150" s="318"/>
      <c r="C150" s="313"/>
      <c r="D150" s="313"/>
      <c r="E150" s="313"/>
      <c r="F150" s="313"/>
      <c r="G150" s="314"/>
      <c r="H150" s="313"/>
      <c r="I150" s="313"/>
      <c r="J150" s="313"/>
      <c r="K150" s="341"/>
    </row>
    <row r="151" s="1" customFormat="1" ht="15" customHeight="1">
      <c r="B151" s="318"/>
      <c r="C151" s="345" t="s">
        <v>589</v>
      </c>
      <c r="D151" s="293"/>
      <c r="E151" s="293"/>
      <c r="F151" s="346" t="s">
        <v>586</v>
      </c>
      <c r="G151" s="293"/>
      <c r="H151" s="345" t="s">
        <v>626</v>
      </c>
      <c r="I151" s="345" t="s">
        <v>588</v>
      </c>
      <c r="J151" s="345">
        <v>120</v>
      </c>
      <c r="K151" s="341"/>
    </row>
    <row r="152" s="1" customFormat="1" ht="15" customHeight="1">
      <c r="B152" s="318"/>
      <c r="C152" s="345" t="s">
        <v>635</v>
      </c>
      <c r="D152" s="293"/>
      <c r="E152" s="293"/>
      <c r="F152" s="346" t="s">
        <v>586</v>
      </c>
      <c r="G152" s="293"/>
      <c r="H152" s="345" t="s">
        <v>646</v>
      </c>
      <c r="I152" s="345" t="s">
        <v>588</v>
      </c>
      <c r="J152" s="345" t="s">
        <v>637</v>
      </c>
      <c r="K152" s="341"/>
    </row>
    <row r="153" s="1" customFormat="1" ht="15" customHeight="1">
      <c r="B153" s="318"/>
      <c r="C153" s="345" t="s">
        <v>84</v>
      </c>
      <c r="D153" s="293"/>
      <c r="E153" s="293"/>
      <c r="F153" s="346" t="s">
        <v>586</v>
      </c>
      <c r="G153" s="293"/>
      <c r="H153" s="345" t="s">
        <v>647</v>
      </c>
      <c r="I153" s="345" t="s">
        <v>588</v>
      </c>
      <c r="J153" s="345" t="s">
        <v>637</v>
      </c>
      <c r="K153" s="341"/>
    </row>
    <row r="154" s="1" customFormat="1" ht="15" customHeight="1">
      <c r="B154" s="318"/>
      <c r="C154" s="345" t="s">
        <v>591</v>
      </c>
      <c r="D154" s="293"/>
      <c r="E154" s="293"/>
      <c r="F154" s="346" t="s">
        <v>592</v>
      </c>
      <c r="G154" s="293"/>
      <c r="H154" s="345" t="s">
        <v>626</v>
      </c>
      <c r="I154" s="345" t="s">
        <v>588</v>
      </c>
      <c r="J154" s="345">
        <v>50</v>
      </c>
      <c r="K154" s="341"/>
    </row>
    <row r="155" s="1" customFormat="1" ht="15" customHeight="1">
      <c r="B155" s="318"/>
      <c r="C155" s="345" t="s">
        <v>594</v>
      </c>
      <c r="D155" s="293"/>
      <c r="E155" s="293"/>
      <c r="F155" s="346" t="s">
        <v>586</v>
      </c>
      <c r="G155" s="293"/>
      <c r="H155" s="345" t="s">
        <v>626</v>
      </c>
      <c r="I155" s="345" t="s">
        <v>596</v>
      </c>
      <c r="J155" s="345"/>
      <c r="K155" s="341"/>
    </row>
    <row r="156" s="1" customFormat="1" ht="15" customHeight="1">
      <c r="B156" s="318"/>
      <c r="C156" s="345" t="s">
        <v>605</v>
      </c>
      <c r="D156" s="293"/>
      <c r="E156" s="293"/>
      <c r="F156" s="346" t="s">
        <v>592</v>
      </c>
      <c r="G156" s="293"/>
      <c r="H156" s="345" t="s">
        <v>626</v>
      </c>
      <c r="I156" s="345" t="s">
        <v>588</v>
      </c>
      <c r="J156" s="345">
        <v>50</v>
      </c>
      <c r="K156" s="341"/>
    </row>
    <row r="157" s="1" customFormat="1" ht="15" customHeight="1">
      <c r="B157" s="318"/>
      <c r="C157" s="345" t="s">
        <v>613</v>
      </c>
      <c r="D157" s="293"/>
      <c r="E157" s="293"/>
      <c r="F157" s="346" t="s">
        <v>592</v>
      </c>
      <c r="G157" s="293"/>
      <c r="H157" s="345" t="s">
        <v>626</v>
      </c>
      <c r="I157" s="345" t="s">
        <v>588</v>
      </c>
      <c r="J157" s="345">
        <v>50</v>
      </c>
      <c r="K157" s="341"/>
    </row>
    <row r="158" s="1" customFormat="1" ht="15" customHeight="1">
      <c r="B158" s="318"/>
      <c r="C158" s="345" t="s">
        <v>611</v>
      </c>
      <c r="D158" s="293"/>
      <c r="E158" s="293"/>
      <c r="F158" s="346" t="s">
        <v>592</v>
      </c>
      <c r="G158" s="293"/>
      <c r="H158" s="345" t="s">
        <v>626</v>
      </c>
      <c r="I158" s="345" t="s">
        <v>588</v>
      </c>
      <c r="J158" s="345">
        <v>50</v>
      </c>
      <c r="K158" s="341"/>
    </row>
    <row r="159" s="1" customFormat="1" ht="15" customHeight="1">
      <c r="B159" s="318"/>
      <c r="C159" s="345" t="s">
        <v>118</v>
      </c>
      <c r="D159" s="293"/>
      <c r="E159" s="293"/>
      <c r="F159" s="346" t="s">
        <v>586</v>
      </c>
      <c r="G159" s="293"/>
      <c r="H159" s="345" t="s">
        <v>648</v>
      </c>
      <c r="I159" s="345" t="s">
        <v>588</v>
      </c>
      <c r="J159" s="345" t="s">
        <v>649</v>
      </c>
      <c r="K159" s="341"/>
    </row>
    <row r="160" s="1" customFormat="1" ht="15" customHeight="1">
      <c r="B160" s="318"/>
      <c r="C160" s="345" t="s">
        <v>650</v>
      </c>
      <c r="D160" s="293"/>
      <c r="E160" s="293"/>
      <c r="F160" s="346" t="s">
        <v>586</v>
      </c>
      <c r="G160" s="293"/>
      <c r="H160" s="345" t="s">
        <v>651</v>
      </c>
      <c r="I160" s="345" t="s">
        <v>621</v>
      </c>
      <c r="J160" s="345"/>
      <c r="K160" s="341"/>
    </row>
    <row r="161" s="1" customFormat="1" ht="15" customHeight="1">
      <c r="B161" s="347"/>
      <c r="C161" s="327"/>
      <c r="D161" s="327"/>
      <c r="E161" s="327"/>
      <c r="F161" s="327"/>
      <c r="G161" s="327"/>
      <c r="H161" s="327"/>
      <c r="I161" s="327"/>
      <c r="J161" s="327"/>
      <c r="K161" s="348"/>
    </row>
    <row r="162" s="1" customFormat="1" ht="18.75" customHeight="1">
      <c r="B162" s="329"/>
      <c r="C162" s="339"/>
      <c r="D162" s="339"/>
      <c r="E162" s="339"/>
      <c r="F162" s="349"/>
      <c r="G162" s="339"/>
      <c r="H162" s="339"/>
      <c r="I162" s="339"/>
      <c r="J162" s="339"/>
      <c r="K162" s="329"/>
    </row>
    <row r="163" s="1" customFormat="1" ht="18.75" customHeight="1">
      <c r="B163" s="301"/>
      <c r="C163" s="301"/>
      <c r="D163" s="301"/>
      <c r="E163" s="301"/>
      <c r="F163" s="301"/>
      <c r="G163" s="301"/>
      <c r="H163" s="301"/>
      <c r="I163" s="301"/>
      <c r="J163" s="301"/>
      <c r="K163" s="301"/>
    </row>
    <row r="164" s="1" customFormat="1" ht="7.5" customHeight="1">
      <c r="B164" s="280"/>
      <c r="C164" s="281"/>
      <c r="D164" s="281"/>
      <c r="E164" s="281"/>
      <c r="F164" s="281"/>
      <c r="G164" s="281"/>
      <c r="H164" s="281"/>
      <c r="I164" s="281"/>
      <c r="J164" s="281"/>
      <c r="K164" s="282"/>
    </row>
    <row r="165" s="1" customFormat="1" ht="45" customHeight="1">
      <c r="B165" s="283"/>
      <c r="C165" s="284" t="s">
        <v>652</v>
      </c>
      <c r="D165" s="284"/>
      <c r="E165" s="284"/>
      <c r="F165" s="284"/>
      <c r="G165" s="284"/>
      <c r="H165" s="284"/>
      <c r="I165" s="284"/>
      <c r="J165" s="284"/>
      <c r="K165" s="285"/>
    </row>
    <row r="166" s="1" customFormat="1" ht="17.25" customHeight="1">
      <c r="B166" s="283"/>
      <c r="C166" s="308" t="s">
        <v>580</v>
      </c>
      <c r="D166" s="308"/>
      <c r="E166" s="308"/>
      <c r="F166" s="308" t="s">
        <v>581</v>
      </c>
      <c r="G166" s="350"/>
      <c r="H166" s="351" t="s">
        <v>53</v>
      </c>
      <c r="I166" s="351" t="s">
        <v>56</v>
      </c>
      <c r="J166" s="308" t="s">
        <v>582</v>
      </c>
      <c r="K166" s="285"/>
    </row>
    <row r="167" s="1" customFormat="1" ht="17.25" customHeight="1">
      <c r="B167" s="286"/>
      <c r="C167" s="310" t="s">
        <v>583</v>
      </c>
      <c r="D167" s="310"/>
      <c r="E167" s="310"/>
      <c r="F167" s="311" t="s">
        <v>584</v>
      </c>
      <c r="G167" s="352"/>
      <c r="H167" s="353"/>
      <c r="I167" s="353"/>
      <c r="J167" s="310" t="s">
        <v>585</v>
      </c>
      <c r="K167" s="288"/>
    </row>
    <row r="168" s="1" customFormat="1" ht="5.25" customHeight="1">
      <c r="B168" s="318"/>
      <c r="C168" s="313"/>
      <c r="D168" s="313"/>
      <c r="E168" s="313"/>
      <c r="F168" s="313"/>
      <c r="G168" s="314"/>
      <c r="H168" s="313"/>
      <c r="I168" s="313"/>
      <c r="J168" s="313"/>
      <c r="K168" s="341"/>
    </row>
    <row r="169" s="1" customFormat="1" ht="15" customHeight="1">
      <c r="B169" s="318"/>
      <c r="C169" s="293" t="s">
        <v>589</v>
      </c>
      <c r="D169" s="293"/>
      <c r="E169" s="293"/>
      <c r="F169" s="316" t="s">
        <v>586</v>
      </c>
      <c r="G169" s="293"/>
      <c r="H169" s="293" t="s">
        <v>626</v>
      </c>
      <c r="I169" s="293" t="s">
        <v>588</v>
      </c>
      <c r="J169" s="293">
        <v>120</v>
      </c>
      <c r="K169" s="341"/>
    </row>
    <row r="170" s="1" customFormat="1" ht="15" customHeight="1">
      <c r="B170" s="318"/>
      <c r="C170" s="293" t="s">
        <v>635</v>
      </c>
      <c r="D170" s="293"/>
      <c r="E170" s="293"/>
      <c r="F170" s="316" t="s">
        <v>586</v>
      </c>
      <c r="G170" s="293"/>
      <c r="H170" s="293" t="s">
        <v>636</v>
      </c>
      <c r="I170" s="293" t="s">
        <v>588</v>
      </c>
      <c r="J170" s="293" t="s">
        <v>637</v>
      </c>
      <c r="K170" s="341"/>
    </row>
    <row r="171" s="1" customFormat="1" ht="15" customHeight="1">
      <c r="B171" s="318"/>
      <c r="C171" s="293" t="s">
        <v>84</v>
      </c>
      <c r="D171" s="293"/>
      <c r="E171" s="293"/>
      <c r="F171" s="316" t="s">
        <v>586</v>
      </c>
      <c r="G171" s="293"/>
      <c r="H171" s="293" t="s">
        <v>653</v>
      </c>
      <c r="I171" s="293" t="s">
        <v>588</v>
      </c>
      <c r="J171" s="293" t="s">
        <v>637</v>
      </c>
      <c r="K171" s="341"/>
    </row>
    <row r="172" s="1" customFormat="1" ht="15" customHeight="1">
      <c r="B172" s="318"/>
      <c r="C172" s="293" t="s">
        <v>591</v>
      </c>
      <c r="D172" s="293"/>
      <c r="E172" s="293"/>
      <c r="F172" s="316" t="s">
        <v>592</v>
      </c>
      <c r="G172" s="293"/>
      <c r="H172" s="293" t="s">
        <v>653</v>
      </c>
      <c r="I172" s="293" t="s">
        <v>588</v>
      </c>
      <c r="J172" s="293">
        <v>50</v>
      </c>
      <c r="K172" s="341"/>
    </row>
    <row r="173" s="1" customFormat="1" ht="15" customHeight="1">
      <c r="B173" s="318"/>
      <c r="C173" s="293" t="s">
        <v>594</v>
      </c>
      <c r="D173" s="293"/>
      <c r="E173" s="293"/>
      <c r="F173" s="316" t="s">
        <v>586</v>
      </c>
      <c r="G173" s="293"/>
      <c r="H173" s="293" t="s">
        <v>653</v>
      </c>
      <c r="I173" s="293" t="s">
        <v>596</v>
      </c>
      <c r="J173" s="293"/>
      <c r="K173" s="341"/>
    </row>
    <row r="174" s="1" customFormat="1" ht="15" customHeight="1">
      <c r="B174" s="318"/>
      <c r="C174" s="293" t="s">
        <v>605</v>
      </c>
      <c r="D174" s="293"/>
      <c r="E174" s="293"/>
      <c r="F174" s="316" t="s">
        <v>592</v>
      </c>
      <c r="G174" s="293"/>
      <c r="H174" s="293" t="s">
        <v>653</v>
      </c>
      <c r="I174" s="293" t="s">
        <v>588</v>
      </c>
      <c r="J174" s="293">
        <v>50</v>
      </c>
      <c r="K174" s="341"/>
    </row>
    <row r="175" s="1" customFormat="1" ht="15" customHeight="1">
      <c r="B175" s="318"/>
      <c r="C175" s="293" t="s">
        <v>613</v>
      </c>
      <c r="D175" s="293"/>
      <c r="E175" s="293"/>
      <c r="F175" s="316" t="s">
        <v>592</v>
      </c>
      <c r="G175" s="293"/>
      <c r="H175" s="293" t="s">
        <v>653</v>
      </c>
      <c r="I175" s="293" t="s">
        <v>588</v>
      </c>
      <c r="J175" s="293">
        <v>50</v>
      </c>
      <c r="K175" s="341"/>
    </row>
    <row r="176" s="1" customFormat="1" ht="15" customHeight="1">
      <c r="B176" s="318"/>
      <c r="C176" s="293" t="s">
        <v>611</v>
      </c>
      <c r="D176" s="293"/>
      <c r="E176" s="293"/>
      <c r="F176" s="316" t="s">
        <v>592</v>
      </c>
      <c r="G176" s="293"/>
      <c r="H176" s="293" t="s">
        <v>653</v>
      </c>
      <c r="I176" s="293" t="s">
        <v>588</v>
      </c>
      <c r="J176" s="293">
        <v>50</v>
      </c>
      <c r="K176" s="341"/>
    </row>
    <row r="177" s="1" customFormat="1" ht="15" customHeight="1">
      <c r="B177" s="318"/>
      <c r="C177" s="293" t="s">
        <v>125</v>
      </c>
      <c r="D177" s="293"/>
      <c r="E177" s="293"/>
      <c r="F177" s="316" t="s">
        <v>586</v>
      </c>
      <c r="G177" s="293"/>
      <c r="H177" s="293" t="s">
        <v>654</v>
      </c>
      <c r="I177" s="293" t="s">
        <v>655</v>
      </c>
      <c r="J177" s="293"/>
      <c r="K177" s="341"/>
    </row>
    <row r="178" s="1" customFormat="1" ht="15" customHeight="1">
      <c r="B178" s="318"/>
      <c r="C178" s="293" t="s">
        <v>56</v>
      </c>
      <c r="D178" s="293"/>
      <c r="E178" s="293"/>
      <c r="F178" s="316" t="s">
        <v>586</v>
      </c>
      <c r="G178" s="293"/>
      <c r="H178" s="293" t="s">
        <v>656</v>
      </c>
      <c r="I178" s="293" t="s">
        <v>657</v>
      </c>
      <c r="J178" s="293">
        <v>1</v>
      </c>
      <c r="K178" s="341"/>
    </row>
    <row r="179" s="1" customFormat="1" ht="15" customHeight="1">
      <c r="B179" s="318"/>
      <c r="C179" s="293" t="s">
        <v>52</v>
      </c>
      <c r="D179" s="293"/>
      <c r="E179" s="293"/>
      <c r="F179" s="316" t="s">
        <v>586</v>
      </c>
      <c r="G179" s="293"/>
      <c r="H179" s="293" t="s">
        <v>658</v>
      </c>
      <c r="I179" s="293" t="s">
        <v>588</v>
      </c>
      <c r="J179" s="293">
        <v>20</v>
      </c>
      <c r="K179" s="341"/>
    </row>
    <row r="180" s="1" customFormat="1" ht="15" customHeight="1">
      <c r="B180" s="318"/>
      <c r="C180" s="293" t="s">
        <v>53</v>
      </c>
      <c r="D180" s="293"/>
      <c r="E180" s="293"/>
      <c r="F180" s="316" t="s">
        <v>586</v>
      </c>
      <c r="G180" s="293"/>
      <c r="H180" s="293" t="s">
        <v>659</v>
      </c>
      <c r="I180" s="293" t="s">
        <v>588</v>
      </c>
      <c r="J180" s="293">
        <v>255</v>
      </c>
      <c r="K180" s="341"/>
    </row>
    <row r="181" s="1" customFormat="1" ht="15" customHeight="1">
      <c r="B181" s="318"/>
      <c r="C181" s="293" t="s">
        <v>126</v>
      </c>
      <c r="D181" s="293"/>
      <c r="E181" s="293"/>
      <c r="F181" s="316" t="s">
        <v>586</v>
      </c>
      <c r="G181" s="293"/>
      <c r="H181" s="293" t="s">
        <v>550</v>
      </c>
      <c r="I181" s="293" t="s">
        <v>588</v>
      </c>
      <c r="J181" s="293">
        <v>10</v>
      </c>
      <c r="K181" s="341"/>
    </row>
    <row r="182" s="1" customFormat="1" ht="15" customHeight="1">
      <c r="B182" s="318"/>
      <c r="C182" s="293" t="s">
        <v>127</v>
      </c>
      <c r="D182" s="293"/>
      <c r="E182" s="293"/>
      <c r="F182" s="316" t="s">
        <v>586</v>
      </c>
      <c r="G182" s="293"/>
      <c r="H182" s="293" t="s">
        <v>660</v>
      </c>
      <c r="I182" s="293" t="s">
        <v>621</v>
      </c>
      <c r="J182" s="293"/>
      <c r="K182" s="341"/>
    </row>
    <row r="183" s="1" customFormat="1" ht="15" customHeight="1">
      <c r="B183" s="318"/>
      <c r="C183" s="293" t="s">
        <v>661</v>
      </c>
      <c r="D183" s="293"/>
      <c r="E183" s="293"/>
      <c r="F183" s="316" t="s">
        <v>586</v>
      </c>
      <c r="G183" s="293"/>
      <c r="H183" s="293" t="s">
        <v>662</v>
      </c>
      <c r="I183" s="293" t="s">
        <v>621</v>
      </c>
      <c r="J183" s="293"/>
      <c r="K183" s="341"/>
    </row>
    <row r="184" s="1" customFormat="1" ht="15" customHeight="1">
      <c r="B184" s="318"/>
      <c r="C184" s="293" t="s">
        <v>650</v>
      </c>
      <c r="D184" s="293"/>
      <c r="E184" s="293"/>
      <c r="F184" s="316" t="s">
        <v>586</v>
      </c>
      <c r="G184" s="293"/>
      <c r="H184" s="293" t="s">
        <v>663</v>
      </c>
      <c r="I184" s="293" t="s">
        <v>621</v>
      </c>
      <c r="J184" s="293"/>
      <c r="K184" s="341"/>
    </row>
    <row r="185" s="1" customFormat="1" ht="15" customHeight="1">
      <c r="B185" s="318"/>
      <c r="C185" s="293" t="s">
        <v>129</v>
      </c>
      <c r="D185" s="293"/>
      <c r="E185" s="293"/>
      <c r="F185" s="316" t="s">
        <v>592</v>
      </c>
      <c r="G185" s="293"/>
      <c r="H185" s="293" t="s">
        <v>664</v>
      </c>
      <c r="I185" s="293" t="s">
        <v>588</v>
      </c>
      <c r="J185" s="293">
        <v>50</v>
      </c>
      <c r="K185" s="341"/>
    </row>
    <row r="186" s="1" customFormat="1" ht="15" customHeight="1">
      <c r="B186" s="318"/>
      <c r="C186" s="293" t="s">
        <v>665</v>
      </c>
      <c r="D186" s="293"/>
      <c r="E186" s="293"/>
      <c r="F186" s="316" t="s">
        <v>592</v>
      </c>
      <c r="G186" s="293"/>
      <c r="H186" s="293" t="s">
        <v>666</v>
      </c>
      <c r="I186" s="293" t="s">
        <v>667</v>
      </c>
      <c r="J186" s="293"/>
      <c r="K186" s="341"/>
    </row>
    <row r="187" s="1" customFormat="1" ht="15" customHeight="1">
      <c r="B187" s="318"/>
      <c r="C187" s="293" t="s">
        <v>668</v>
      </c>
      <c r="D187" s="293"/>
      <c r="E187" s="293"/>
      <c r="F187" s="316" t="s">
        <v>592</v>
      </c>
      <c r="G187" s="293"/>
      <c r="H187" s="293" t="s">
        <v>669</v>
      </c>
      <c r="I187" s="293" t="s">
        <v>667</v>
      </c>
      <c r="J187" s="293"/>
      <c r="K187" s="341"/>
    </row>
    <row r="188" s="1" customFormat="1" ht="15" customHeight="1">
      <c r="B188" s="318"/>
      <c r="C188" s="293" t="s">
        <v>670</v>
      </c>
      <c r="D188" s="293"/>
      <c r="E188" s="293"/>
      <c r="F188" s="316" t="s">
        <v>592</v>
      </c>
      <c r="G188" s="293"/>
      <c r="H188" s="293" t="s">
        <v>671</v>
      </c>
      <c r="I188" s="293" t="s">
        <v>667</v>
      </c>
      <c r="J188" s="293"/>
      <c r="K188" s="341"/>
    </row>
    <row r="189" s="1" customFormat="1" ht="15" customHeight="1">
      <c r="B189" s="318"/>
      <c r="C189" s="354" t="s">
        <v>672</v>
      </c>
      <c r="D189" s="293"/>
      <c r="E189" s="293"/>
      <c r="F189" s="316" t="s">
        <v>592</v>
      </c>
      <c r="G189" s="293"/>
      <c r="H189" s="293" t="s">
        <v>673</v>
      </c>
      <c r="I189" s="293" t="s">
        <v>674</v>
      </c>
      <c r="J189" s="355" t="s">
        <v>675</v>
      </c>
      <c r="K189" s="341"/>
    </row>
    <row r="190" s="1" customFormat="1" ht="15" customHeight="1">
      <c r="B190" s="318"/>
      <c r="C190" s="354" t="s">
        <v>41</v>
      </c>
      <c r="D190" s="293"/>
      <c r="E190" s="293"/>
      <c r="F190" s="316" t="s">
        <v>586</v>
      </c>
      <c r="G190" s="293"/>
      <c r="H190" s="290" t="s">
        <v>676</v>
      </c>
      <c r="I190" s="293" t="s">
        <v>677</v>
      </c>
      <c r="J190" s="293"/>
      <c r="K190" s="341"/>
    </row>
    <row r="191" s="1" customFormat="1" ht="15" customHeight="1">
      <c r="B191" s="318"/>
      <c r="C191" s="354" t="s">
        <v>678</v>
      </c>
      <c r="D191" s="293"/>
      <c r="E191" s="293"/>
      <c r="F191" s="316" t="s">
        <v>586</v>
      </c>
      <c r="G191" s="293"/>
      <c r="H191" s="293" t="s">
        <v>679</v>
      </c>
      <c r="I191" s="293" t="s">
        <v>621</v>
      </c>
      <c r="J191" s="293"/>
      <c r="K191" s="341"/>
    </row>
    <row r="192" s="1" customFormat="1" ht="15" customHeight="1">
      <c r="B192" s="318"/>
      <c r="C192" s="354" t="s">
        <v>680</v>
      </c>
      <c r="D192" s="293"/>
      <c r="E192" s="293"/>
      <c r="F192" s="316" t="s">
        <v>586</v>
      </c>
      <c r="G192" s="293"/>
      <c r="H192" s="293" t="s">
        <v>681</v>
      </c>
      <c r="I192" s="293" t="s">
        <v>621</v>
      </c>
      <c r="J192" s="293"/>
      <c r="K192" s="341"/>
    </row>
    <row r="193" s="1" customFormat="1" ht="15" customHeight="1">
      <c r="B193" s="318"/>
      <c r="C193" s="354" t="s">
        <v>682</v>
      </c>
      <c r="D193" s="293"/>
      <c r="E193" s="293"/>
      <c r="F193" s="316" t="s">
        <v>592</v>
      </c>
      <c r="G193" s="293"/>
      <c r="H193" s="293" t="s">
        <v>683</v>
      </c>
      <c r="I193" s="293" t="s">
        <v>621</v>
      </c>
      <c r="J193" s="293"/>
      <c r="K193" s="341"/>
    </row>
    <row r="194" s="1" customFormat="1" ht="15" customHeight="1">
      <c r="B194" s="347"/>
      <c r="C194" s="356"/>
      <c r="D194" s="327"/>
      <c r="E194" s="327"/>
      <c r="F194" s="327"/>
      <c r="G194" s="327"/>
      <c r="H194" s="327"/>
      <c r="I194" s="327"/>
      <c r="J194" s="327"/>
      <c r="K194" s="348"/>
    </row>
    <row r="195" s="1" customFormat="1" ht="18.75" customHeight="1">
      <c r="B195" s="329"/>
      <c r="C195" s="339"/>
      <c r="D195" s="339"/>
      <c r="E195" s="339"/>
      <c r="F195" s="349"/>
      <c r="G195" s="339"/>
      <c r="H195" s="339"/>
      <c r="I195" s="339"/>
      <c r="J195" s="339"/>
      <c r="K195" s="329"/>
    </row>
    <row r="196" s="1" customFormat="1" ht="18.75" customHeight="1">
      <c r="B196" s="329"/>
      <c r="C196" s="339"/>
      <c r="D196" s="339"/>
      <c r="E196" s="339"/>
      <c r="F196" s="349"/>
      <c r="G196" s="339"/>
      <c r="H196" s="339"/>
      <c r="I196" s="339"/>
      <c r="J196" s="339"/>
      <c r="K196" s="329"/>
    </row>
    <row r="197" s="1" customFormat="1" ht="18.75" customHeight="1">
      <c r="B197" s="301"/>
      <c r="C197" s="301"/>
      <c r="D197" s="301"/>
      <c r="E197" s="301"/>
      <c r="F197" s="301"/>
      <c r="G197" s="301"/>
      <c r="H197" s="301"/>
      <c r="I197" s="301"/>
      <c r="J197" s="301"/>
      <c r="K197" s="301"/>
    </row>
    <row r="198" s="1" customFormat="1" ht="13.5">
      <c r="B198" s="280"/>
      <c r="C198" s="281"/>
      <c r="D198" s="281"/>
      <c r="E198" s="281"/>
      <c r="F198" s="281"/>
      <c r="G198" s="281"/>
      <c r="H198" s="281"/>
      <c r="I198" s="281"/>
      <c r="J198" s="281"/>
      <c r="K198" s="282"/>
    </row>
    <row r="199" s="1" customFormat="1" ht="21">
      <c r="B199" s="283"/>
      <c r="C199" s="284" t="s">
        <v>684</v>
      </c>
      <c r="D199" s="284"/>
      <c r="E199" s="284"/>
      <c r="F199" s="284"/>
      <c r="G199" s="284"/>
      <c r="H199" s="284"/>
      <c r="I199" s="284"/>
      <c r="J199" s="284"/>
      <c r="K199" s="285"/>
    </row>
    <row r="200" s="1" customFormat="1" ht="25.5" customHeight="1">
      <c r="B200" s="283"/>
      <c r="C200" s="357" t="s">
        <v>685</v>
      </c>
      <c r="D200" s="357"/>
      <c r="E200" s="357"/>
      <c r="F200" s="357" t="s">
        <v>686</v>
      </c>
      <c r="G200" s="358"/>
      <c r="H200" s="357" t="s">
        <v>687</v>
      </c>
      <c r="I200" s="357"/>
      <c r="J200" s="357"/>
      <c r="K200" s="285"/>
    </row>
    <row r="201" s="1" customFormat="1" ht="5.25" customHeight="1">
      <c r="B201" s="318"/>
      <c r="C201" s="313"/>
      <c r="D201" s="313"/>
      <c r="E201" s="313"/>
      <c r="F201" s="313"/>
      <c r="G201" s="339"/>
      <c r="H201" s="313"/>
      <c r="I201" s="313"/>
      <c r="J201" s="313"/>
      <c r="K201" s="341"/>
    </row>
    <row r="202" s="1" customFormat="1" ht="15" customHeight="1">
      <c r="B202" s="318"/>
      <c r="C202" s="293" t="s">
        <v>677</v>
      </c>
      <c r="D202" s="293"/>
      <c r="E202" s="293"/>
      <c r="F202" s="316" t="s">
        <v>42</v>
      </c>
      <c r="G202" s="293"/>
      <c r="H202" s="293" t="s">
        <v>688</v>
      </c>
      <c r="I202" s="293"/>
      <c r="J202" s="293"/>
      <c r="K202" s="341"/>
    </row>
    <row r="203" s="1" customFormat="1" ht="15" customHeight="1">
      <c r="B203" s="318"/>
      <c r="C203" s="293"/>
      <c r="D203" s="293"/>
      <c r="E203" s="293"/>
      <c r="F203" s="316" t="s">
        <v>43</v>
      </c>
      <c r="G203" s="293"/>
      <c r="H203" s="293" t="s">
        <v>689</v>
      </c>
      <c r="I203" s="293"/>
      <c r="J203" s="293"/>
      <c r="K203" s="341"/>
    </row>
    <row r="204" s="1" customFormat="1" ht="15" customHeight="1">
      <c r="B204" s="318"/>
      <c r="C204" s="293"/>
      <c r="D204" s="293"/>
      <c r="E204" s="293"/>
      <c r="F204" s="316" t="s">
        <v>46</v>
      </c>
      <c r="G204" s="293"/>
      <c r="H204" s="293" t="s">
        <v>690</v>
      </c>
      <c r="I204" s="293"/>
      <c r="J204" s="293"/>
      <c r="K204" s="341"/>
    </row>
    <row r="205" s="1" customFormat="1" ht="15" customHeight="1">
      <c r="B205" s="318"/>
      <c r="C205" s="293"/>
      <c r="D205" s="293"/>
      <c r="E205" s="293"/>
      <c r="F205" s="316" t="s">
        <v>44</v>
      </c>
      <c r="G205" s="293"/>
      <c r="H205" s="293" t="s">
        <v>691</v>
      </c>
      <c r="I205" s="293"/>
      <c r="J205" s="293"/>
      <c r="K205" s="341"/>
    </row>
    <row r="206" s="1" customFormat="1" ht="15" customHeight="1">
      <c r="B206" s="318"/>
      <c r="C206" s="293"/>
      <c r="D206" s="293"/>
      <c r="E206" s="293"/>
      <c r="F206" s="316" t="s">
        <v>45</v>
      </c>
      <c r="G206" s="293"/>
      <c r="H206" s="293" t="s">
        <v>692</v>
      </c>
      <c r="I206" s="293"/>
      <c r="J206" s="293"/>
      <c r="K206" s="341"/>
    </row>
    <row r="207" s="1" customFormat="1" ht="15" customHeight="1">
      <c r="B207" s="318"/>
      <c r="C207" s="293"/>
      <c r="D207" s="293"/>
      <c r="E207" s="293"/>
      <c r="F207" s="316"/>
      <c r="G207" s="293"/>
      <c r="H207" s="293"/>
      <c r="I207" s="293"/>
      <c r="J207" s="293"/>
      <c r="K207" s="341"/>
    </row>
    <row r="208" s="1" customFormat="1" ht="15" customHeight="1">
      <c r="B208" s="318"/>
      <c r="C208" s="293" t="s">
        <v>633</v>
      </c>
      <c r="D208" s="293"/>
      <c r="E208" s="293"/>
      <c r="F208" s="316" t="s">
        <v>77</v>
      </c>
      <c r="G208" s="293"/>
      <c r="H208" s="293" t="s">
        <v>693</v>
      </c>
      <c r="I208" s="293"/>
      <c r="J208" s="293"/>
      <c r="K208" s="341"/>
    </row>
    <row r="209" s="1" customFormat="1" ht="15" customHeight="1">
      <c r="B209" s="318"/>
      <c r="C209" s="293"/>
      <c r="D209" s="293"/>
      <c r="E209" s="293"/>
      <c r="F209" s="316" t="s">
        <v>529</v>
      </c>
      <c r="G209" s="293"/>
      <c r="H209" s="293" t="s">
        <v>530</v>
      </c>
      <c r="I209" s="293"/>
      <c r="J209" s="293"/>
      <c r="K209" s="341"/>
    </row>
    <row r="210" s="1" customFormat="1" ht="15" customHeight="1">
      <c r="B210" s="318"/>
      <c r="C210" s="293"/>
      <c r="D210" s="293"/>
      <c r="E210" s="293"/>
      <c r="F210" s="316" t="s">
        <v>527</v>
      </c>
      <c r="G210" s="293"/>
      <c r="H210" s="293" t="s">
        <v>694</v>
      </c>
      <c r="I210" s="293"/>
      <c r="J210" s="293"/>
      <c r="K210" s="341"/>
    </row>
    <row r="211" s="1" customFormat="1" ht="15" customHeight="1">
      <c r="B211" s="359"/>
      <c r="C211" s="293"/>
      <c r="D211" s="293"/>
      <c r="E211" s="293"/>
      <c r="F211" s="316" t="s">
        <v>531</v>
      </c>
      <c r="G211" s="354"/>
      <c r="H211" s="345" t="s">
        <v>532</v>
      </c>
      <c r="I211" s="345"/>
      <c r="J211" s="345"/>
      <c r="K211" s="360"/>
    </row>
    <row r="212" s="1" customFormat="1" ht="15" customHeight="1">
      <c r="B212" s="359"/>
      <c r="C212" s="293"/>
      <c r="D212" s="293"/>
      <c r="E212" s="293"/>
      <c r="F212" s="316" t="s">
        <v>533</v>
      </c>
      <c r="G212" s="354"/>
      <c r="H212" s="345" t="s">
        <v>695</v>
      </c>
      <c r="I212" s="345"/>
      <c r="J212" s="345"/>
      <c r="K212" s="360"/>
    </row>
    <row r="213" s="1" customFormat="1" ht="15" customHeight="1">
      <c r="B213" s="359"/>
      <c r="C213" s="293"/>
      <c r="D213" s="293"/>
      <c r="E213" s="293"/>
      <c r="F213" s="316"/>
      <c r="G213" s="354"/>
      <c r="H213" s="345"/>
      <c r="I213" s="345"/>
      <c r="J213" s="345"/>
      <c r="K213" s="360"/>
    </row>
    <row r="214" s="1" customFormat="1" ht="15" customHeight="1">
      <c r="B214" s="359"/>
      <c r="C214" s="293" t="s">
        <v>657</v>
      </c>
      <c r="D214" s="293"/>
      <c r="E214" s="293"/>
      <c r="F214" s="316">
        <v>1</v>
      </c>
      <c r="G214" s="354"/>
      <c r="H214" s="345" t="s">
        <v>696</v>
      </c>
      <c r="I214" s="345"/>
      <c r="J214" s="345"/>
      <c r="K214" s="360"/>
    </row>
    <row r="215" s="1" customFormat="1" ht="15" customHeight="1">
      <c r="B215" s="359"/>
      <c r="C215" s="293"/>
      <c r="D215" s="293"/>
      <c r="E215" s="293"/>
      <c r="F215" s="316">
        <v>2</v>
      </c>
      <c r="G215" s="354"/>
      <c r="H215" s="345" t="s">
        <v>697</v>
      </c>
      <c r="I215" s="345"/>
      <c r="J215" s="345"/>
      <c r="K215" s="360"/>
    </row>
    <row r="216" s="1" customFormat="1" ht="15" customHeight="1">
      <c r="B216" s="359"/>
      <c r="C216" s="293"/>
      <c r="D216" s="293"/>
      <c r="E216" s="293"/>
      <c r="F216" s="316">
        <v>3</v>
      </c>
      <c r="G216" s="354"/>
      <c r="H216" s="345" t="s">
        <v>698</v>
      </c>
      <c r="I216" s="345"/>
      <c r="J216" s="345"/>
      <c r="K216" s="360"/>
    </row>
    <row r="217" s="1" customFormat="1" ht="15" customHeight="1">
      <c r="B217" s="359"/>
      <c r="C217" s="293"/>
      <c r="D217" s="293"/>
      <c r="E217" s="293"/>
      <c r="F217" s="316">
        <v>4</v>
      </c>
      <c r="G217" s="354"/>
      <c r="H217" s="345" t="s">
        <v>699</v>
      </c>
      <c r="I217" s="345"/>
      <c r="J217" s="345"/>
      <c r="K217" s="360"/>
    </row>
    <row r="218" s="1" customFormat="1" ht="12.75" customHeight="1">
      <c r="B218" s="361"/>
      <c r="C218" s="362"/>
      <c r="D218" s="362"/>
      <c r="E218" s="362"/>
      <c r="F218" s="362"/>
      <c r="G218" s="362"/>
      <c r="H218" s="362"/>
      <c r="I218" s="362"/>
      <c r="J218" s="362"/>
      <c r="K218" s="363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80</v>
      </c>
    </row>
    <row r="4" s="1" customFormat="1" ht="24.96" customHeight="1">
      <c r="B4" s="21"/>
      <c r="D4" s="141" t="s">
        <v>110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Velký Borek - větrolam podél cesty HPC2</v>
      </c>
      <c r="F7" s="143"/>
      <c r="G7" s="143"/>
      <c r="H7" s="143"/>
      <c r="L7" s="21"/>
    </row>
    <row r="8" s="1" customFormat="1" ht="12" customHeight="1">
      <c r="B8" s="21"/>
      <c r="D8" s="143" t="s">
        <v>111</v>
      </c>
      <c r="L8" s="21"/>
    </row>
    <row r="9" s="2" customFormat="1" ht="16.5" customHeight="1">
      <c r="A9" s="39"/>
      <c r="B9" s="45"/>
      <c r="C9" s="39"/>
      <c r="D9" s="39"/>
      <c r="E9" s="144" t="s">
        <v>112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113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114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115</v>
      </c>
      <c r="G14" s="39"/>
      <c r="H14" s="39"/>
      <c r="I14" s="143" t="s">
        <v>23</v>
      </c>
      <c r="J14" s="147" t="str">
        <f>'Rekapitulace stavby'!AN8</f>
        <v>3. 11. 2022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19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3" t="s">
        <v>28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">
        <v>19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116</v>
      </c>
      <c r="F23" s="39"/>
      <c r="G23" s="39"/>
      <c r="H23" s="39"/>
      <c r="I23" s="143" t="s">
        <v>28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116</v>
      </c>
      <c r="F26" s="39"/>
      <c r="G26" s="39"/>
      <c r="H26" s="39"/>
      <c r="I26" s="143" t="s">
        <v>28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35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37</v>
      </c>
      <c r="E32" s="39"/>
      <c r="F32" s="39"/>
      <c r="G32" s="39"/>
      <c r="H32" s="39"/>
      <c r="I32" s="39"/>
      <c r="J32" s="154">
        <f>ROUND(J88,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39</v>
      </c>
      <c r="G34" s="39"/>
      <c r="H34" s="39"/>
      <c r="I34" s="155" t="s">
        <v>38</v>
      </c>
      <c r="J34" s="155" t="s">
        <v>40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41</v>
      </c>
      <c r="E35" s="143" t="s">
        <v>42</v>
      </c>
      <c r="F35" s="157">
        <f>ROUND((SUM(BE88:BE200)),  2)</f>
        <v>0</v>
      </c>
      <c r="G35" s="39"/>
      <c r="H35" s="39"/>
      <c r="I35" s="158">
        <v>0.20999999999999999</v>
      </c>
      <c r="J35" s="157">
        <f>ROUND(((SUM(BE88:BE200))*I35),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43</v>
      </c>
      <c r="F36" s="157">
        <f>ROUND((SUM(BF88:BF200)),  2)</f>
        <v>0</v>
      </c>
      <c r="G36" s="39"/>
      <c r="H36" s="39"/>
      <c r="I36" s="158">
        <v>0.14999999999999999</v>
      </c>
      <c r="J36" s="157">
        <f>ROUND(((SUM(BF88:BF200))*I36),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44</v>
      </c>
      <c r="F37" s="157">
        <f>ROUND((SUM(BG88:BG200)),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45</v>
      </c>
      <c r="F38" s="157">
        <f>ROUND((SUM(BH88:BH200)),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46</v>
      </c>
      <c r="F39" s="157">
        <f>ROUND((SUM(BI88:BI200)),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47</v>
      </c>
      <c r="E41" s="161"/>
      <c r="F41" s="161"/>
      <c r="G41" s="162" t="s">
        <v>48</v>
      </c>
      <c r="H41" s="163" t="s">
        <v>49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117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Velký Borek - větrolam podél cesty HPC2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111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112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113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SO-01.1 - Vegetační úpravy - realizace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3. 11. 2022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25</v>
      </c>
      <c r="D58" s="41"/>
      <c r="E58" s="41"/>
      <c r="F58" s="28" t="str">
        <f>E17</f>
        <v>ČR SPÚ, pobočka Mělník</v>
      </c>
      <c r="G58" s="41"/>
      <c r="H58" s="41"/>
      <c r="I58" s="33" t="s">
        <v>31</v>
      </c>
      <c r="J58" s="37" t="str">
        <f>E23</f>
        <v>ATELIER FONTES s.r.o.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5.6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ATELIER FONTES s.r.o.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118</v>
      </c>
      <c r="D61" s="172"/>
      <c r="E61" s="172"/>
      <c r="F61" s="172"/>
      <c r="G61" s="172"/>
      <c r="H61" s="172"/>
      <c r="I61" s="172"/>
      <c r="J61" s="173" t="s">
        <v>119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69</v>
      </c>
      <c r="D63" s="41"/>
      <c r="E63" s="41"/>
      <c r="F63" s="41"/>
      <c r="G63" s="41"/>
      <c r="H63" s="41"/>
      <c r="I63" s="41"/>
      <c r="J63" s="103">
        <f>J88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120</v>
      </c>
    </row>
    <row r="64" s="9" customFormat="1" ht="24.96" customHeight="1">
      <c r="A64" s="9"/>
      <c r="B64" s="175"/>
      <c r="C64" s="176"/>
      <c r="D64" s="177" t="s">
        <v>121</v>
      </c>
      <c r="E64" s="178"/>
      <c r="F64" s="178"/>
      <c r="G64" s="178"/>
      <c r="H64" s="178"/>
      <c r="I64" s="178"/>
      <c r="J64" s="179">
        <f>J89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122</v>
      </c>
      <c r="E65" s="183"/>
      <c r="F65" s="183"/>
      <c r="G65" s="183"/>
      <c r="H65" s="183"/>
      <c r="I65" s="183"/>
      <c r="J65" s="184">
        <f>J90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123</v>
      </c>
      <c r="E66" s="183"/>
      <c r="F66" s="183"/>
      <c r="G66" s="183"/>
      <c r="H66" s="183"/>
      <c r="I66" s="183"/>
      <c r="J66" s="184">
        <f>J198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4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124</v>
      </c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70" t="str">
        <f>E7</f>
        <v>Velký Borek - větrolam podél cesty HPC2</v>
      </c>
      <c r="F76" s="33"/>
      <c r="G76" s="33"/>
      <c r="H76" s="33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1" customFormat="1" ht="12" customHeight="1">
      <c r="B77" s="22"/>
      <c r="C77" s="33" t="s">
        <v>111</v>
      </c>
      <c r="D77" s="23"/>
      <c r="E77" s="23"/>
      <c r="F77" s="23"/>
      <c r="G77" s="23"/>
      <c r="H77" s="23"/>
      <c r="I77" s="23"/>
      <c r="J77" s="23"/>
      <c r="K77" s="23"/>
      <c r="L77" s="21"/>
    </row>
    <row r="78" s="2" customFormat="1" ht="16.5" customHeight="1">
      <c r="A78" s="39"/>
      <c r="B78" s="40"/>
      <c r="C78" s="41"/>
      <c r="D78" s="41"/>
      <c r="E78" s="170" t="s">
        <v>112</v>
      </c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113</v>
      </c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70" t="str">
        <f>E11</f>
        <v>SO-01.1 - Vegetační úpravy - realizace</v>
      </c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21</v>
      </c>
      <c r="D82" s="41"/>
      <c r="E82" s="41"/>
      <c r="F82" s="28" t="str">
        <f>F14</f>
        <v xml:space="preserve"> </v>
      </c>
      <c r="G82" s="41"/>
      <c r="H82" s="41"/>
      <c r="I82" s="33" t="s">
        <v>23</v>
      </c>
      <c r="J82" s="73" t="str">
        <f>IF(J14="","",J14)</f>
        <v>3. 11. 2022</v>
      </c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25.65" customHeight="1">
      <c r="A84" s="39"/>
      <c r="B84" s="40"/>
      <c r="C84" s="33" t="s">
        <v>25</v>
      </c>
      <c r="D84" s="41"/>
      <c r="E84" s="41"/>
      <c r="F84" s="28" t="str">
        <f>E17</f>
        <v>ČR SPÚ, pobočka Mělník</v>
      </c>
      <c r="G84" s="41"/>
      <c r="H84" s="41"/>
      <c r="I84" s="33" t="s">
        <v>31</v>
      </c>
      <c r="J84" s="37" t="str">
        <f>E23</f>
        <v>ATELIER FONTES s.r.o.</v>
      </c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5.65" customHeight="1">
      <c r="A85" s="39"/>
      <c r="B85" s="40"/>
      <c r="C85" s="33" t="s">
        <v>29</v>
      </c>
      <c r="D85" s="41"/>
      <c r="E85" s="41"/>
      <c r="F85" s="28" t="str">
        <f>IF(E20="","",E20)</f>
        <v>Vyplň údaj</v>
      </c>
      <c r="G85" s="41"/>
      <c r="H85" s="41"/>
      <c r="I85" s="33" t="s">
        <v>34</v>
      </c>
      <c r="J85" s="37" t="str">
        <f>E26</f>
        <v>ATELIER FONTES s.r.o.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86"/>
      <c r="B87" s="187"/>
      <c r="C87" s="188" t="s">
        <v>125</v>
      </c>
      <c r="D87" s="189" t="s">
        <v>56</v>
      </c>
      <c r="E87" s="189" t="s">
        <v>52</v>
      </c>
      <c r="F87" s="189" t="s">
        <v>53</v>
      </c>
      <c r="G87" s="189" t="s">
        <v>126</v>
      </c>
      <c r="H87" s="189" t="s">
        <v>127</v>
      </c>
      <c r="I87" s="189" t="s">
        <v>128</v>
      </c>
      <c r="J87" s="189" t="s">
        <v>119</v>
      </c>
      <c r="K87" s="190" t="s">
        <v>129</v>
      </c>
      <c r="L87" s="191"/>
      <c r="M87" s="93" t="s">
        <v>19</v>
      </c>
      <c r="N87" s="94" t="s">
        <v>41</v>
      </c>
      <c r="O87" s="94" t="s">
        <v>130</v>
      </c>
      <c r="P87" s="94" t="s">
        <v>131</v>
      </c>
      <c r="Q87" s="94" t="s">
        <v>132</v>
      </c>
      <c r="R87" s="94" t="s">
        <v>133</v>
      </c>
      <c r="S87" s="94" t="s">
        <v>134</v>
      </c>
      <c r="T87" s="95" t="s">
        <v>135</v>
      </c>
      <c r="U87" s="186"/>
      <c r="V87" s="186"/>
      <c r="W87" s="186"/>
      <c r="X87" s="186"/>
      <c r="Y87" s="186"/>
      <c r="Z87" s="186"/>
      <c r="AA87" s="186"/>
      <c r="AB87" s="186"/>
      <c r="AC87" s="186"/>
      <c r="AD87" s="186"/>
      <c r="AE87" s="186"/>
    </row>
    <row r="88" s="2" customFormat="1" ht="22.8" customHeight="1">
      <c r="A88" s="39"/>
      <c r="B88" s="40"/>
      <c r="C88" s="100" t="s">
        <v>136</v>
      </c>
      <c r="D88" s="41"/>
      <c r="E88" s="41"/>
      <c r="F88" s="41"/>
      <c r="G88" s="41"/>
      <c r="H88" s="41"/>
      <c r="I88" s="41"/>
      <c r="J88" s="192">
        <f>BK88</f>
        <v>0</v>
      </c>
      <c r="K88" s="41"/>
      <c r="L88" s="45"/>
      <c r="M88" s="96"/>
      <c r="N88" s="193"/>
      <c r="O88" s="97"/>
      <c r="P88" s="194">
        <f>P89</f>
        <v>0</v>
      </c>
      <c r="Q88" s="97"/>
      <c r="R88" s="194">
        <f>R89</f>
        <v>56.058453000000007</v>
      </c>
      <c r="S88" s="97"/>
      <c r="T88" s="195">
        <f>T89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70</v>
      </c>
      <c r="AU88" s="18" t="s">
        <v>120</v>
      </c>
      <c r="BK88" s="196">
        <f>BK89</f>
        <v>0</v>
      </c>
    </row>
    <row r="89" s="12" customFormat="1" ht="25.92" customHeight="1">
      <c r="A89" s="12"/>
      <c r="B89" s="197"/>
      <c r="C89" s="198"/>
      <c r="D89" s="199" t="s">
        <v>70</v>
      </c>
      <c r="E89" s="200" t="s">
        <v>137</v>
      </c>
      <c r="F89" s="200" t="s">
        <v>138</v>
      </c>
      <c r="G89" s="198"/>
      <c r="H89" s="198"/>
      <c r="I89" s="201"/>
      <c r="J89" s="202">
        <f>BK89</f>
        <v>0</v>
      </c>
      <c r="K89" s="198"/>
      <c r="L89" s="203"/>
      <c r="M89" s="204"/>
      <c r="N89" s="205"/>
      <c r="O89" s="205"/>
      <c r="P89" s="206">
        <f>P90+P198</f>
        <v>0</v>
      </c>
      <c r="Q89" s="205"/>
      <c r="R89" s="206">
        <f>R90+R198</f>
        <v>56.058453000000007</v>
      </c>
      <c r="S89" s="205"/>
      <c r="T89" s="207">
        <f>T90+T198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8" t="s">
        <v>78</v>
      </c>
      <c r="AT89" s="209" t="s">
        <v>70</v>
      </c>
      <c r="AU89" s="209" t="s">
        <v>71</v>
      </c>
      <c r="AY89" s="208" t="s">
        <v>139</v>
      </c>
      <c r="BK89" s="210">
        <f>BK90+BK198</f>
        <v>0</v>
      </c>
    </row>
    <row r="90" s="12" customFormat="1" ht="22.8" customHeight="1">
      <c r="A90" s="12"/>
      <c r="B90" s="197"/>
      <c r="C90" s="198"/>
      <c r="D90" s="199" t="s">
        <v>70</v>
      </c>
      <c r="E90" s="211" t="s">
        <v>78</v>
      </c>
      <c r="F90" s="211" t="s">
        <v>140</v>
      </c>
      <c r="G90" s="198"/>
      <c r="H90" s="198"/>
      <c r="I90" s="201"/>
      <c r="J90" s="212">
        <f>BK90</f>
        <v>0</v>
      </c>
      <c r="K90" s="198"/>
      <c r="L90" s="203"/>
      <c r="M90" s="204"/>
      <c r="N90" s="205"/>
      <c r="O90" s="205"/>
      <c r="P90" s="206">
        <f>SUM(P91:P197)</f>
        <v>0</v>
      </c>
      <c r="Q90" s="205"/>
      <c r="R90" s="206">
        <f>SUM(R91:R197)</f>
        <v>56.058453000000007</v>
      </c>
      <c r="S90" s="205"/>
      <c r="T90" s="207">
        <f>SUM(T91:T197)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8" t="s">
        <v>78</v>
      </c>
      <c r="AT90" s="209" t="s">
        <v>70</v>
      </c>
      <c r="AU90" s="209" t="s">
        <v>78</v>
      </c>
      <c r="AY90" s="208" t="s">
        <v>139</v>
      </c>
      <c r="BK90" s="210">
        <f>SUM(BK91:BK197)</f>
        <v>0</v>
      </c>
    </row>
    <row r="91" s="2" customFormat="1" ht="24.15" customHeight="1">
      <c r="A91" s="39"/>
      <c r="B91" s="40"/>
      <c r="C91" s="213" t="s">
        <v>78</v>
      </c>
      <c r="D91" s="213" t="s">
        <v>141</v>
      </c>
      <c r="E91" s="214" t="s">
        <v>142</v>
      </c>
      <c r="F91" s="215" t="s">
        <v>143</v>
      </c>
      <c r="G91" s="216" t="s">
        <v>144</v>
      </c>
      <c r="H91" s="217">
        <v>9571</v>
      </c>
      <c r="I91" s="218"/>
      <c r="J91" s="219">
        <f>ROUND(I91*H91,2)</f>
        <v>0</v>
      </c>
      <c r="K91" s="215" t="s">
        <v>145</v>
      </c>
      <c r="L91" s="45"/>
      <c r="M91" s="220" t="s">
        <v>19</v>
      </c>
      <c r="N91" s="221" t="s">
        <v>42</v>
      </c>
      <c r="O91" s="85"/>
      <c r="P91" s="222">
        <f>O91*H91</f>
        <v>0</v>
      </c>
      <c r="Q91" s="222">
        <v>0</v>
      </c>
      <c r="R91" s="222">
        <f>Q91*H91</f>
        <v>0</v>
      </c>
      <c r="S91" s="222">
        <v>0</v>
      </c>
      <c r="T91" s="223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24" t="s">
        <v>146</v>
      </c>
      <c r="AT91" s="224" t="s">
        <v>141</v>
      </c>
      <c r="AU91" s="224" t="s">
        <v>80</v>
      </c>
      <c r="AY91" s="18" t="s">
        <v>139</v>
      </c>
      <c r="BE91" s="225">
        <f>IF(N91="základní",J91,0)</f>
        <v>0</v>
      </c>
      <c r="BF91" s="225">
        <f>IF(N91="snížená",J91,0)</f>
        <v>0</v>
      </c>
      <c r="BG91" s="225">
        <f>IF(N91="zákl. přenesená",J91,0)</f>
        <v>0</v>
      </c>
      <c r="BH91" s="225">
        <f>IF(N91="sníž. přenesená",J91,0)</f>
        <v>0</v>
      </c>
      <c r="BI91" s="225">
        <f>IF(N91="nulová",J91,0)</f>
        <v>0</v>
      </c>
      <c r="BJ91" s="18" t="s">
        <v>78</v>
      </c>
      <c r="BK91" s="225">
        <f>ROUND(I91*H91,2)</f>
        <v>0</v>
      </c>
      <c r="BL91" s="18" t="s">
        <v>146</v>
      </c>
      <c r="BM91" s="224" t="s">
        <v>147</v>
      </c>
    </row>
    <row r="92" s="2" customFormat="1">
      <c r="A92" s="39"/>
      <c r="B92" s="40"/>
      <c r="C92" s="41"/>
      <c r="D92" s="226" t="s">
        <v>148</v>
      </c>
      <c r="E92" s="41"/>
      <c r="F92" s="227" t="s">
        <v>149</v>
      </c>
      <c r="G92" s="41"/>
      <c r="H92" s="41"/>
      <c r="I92" s="228"/>
      <c r="J92" s="41"/>
      <c r="K92" s="41"/>
      <c r="L92" s="45"/>
      <c r="M92" s="229"/>
      <c r="N92" s="230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148</v>
      </c>
      <c r="AU92" s="18" t="s">
        <v>80</v>
      </c>
    </row>
    <row r="93" s="2" customFormat="1">
      <c r="A93" s="39"/>
      <c r="B93" s="40"/>
      <c r="C93" s="41"/>
      <c r="D93" s="231" t="s">
        <v>150</v>
      </c>
      <c r="E93" s="41"/>
      <c r="F93" s="232" t="s">
        <v>151</v>
      </c>
      <c r="G93" s="41"/>
      <c r="H93" s="41"/>
      <c r="I93" s="228"/>
      <c r="J93" s="41"/>
      <c r="K93" s="41"/>
      <c r="L93" s="45"/>
      <c r="M93" s="229"/>
      <c r="N93" s="230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150</v>
      </c>
      <c r="AU93" s="18" t="s">
        <v>80</v>
      </c>
    </row>
    <row r="94" s="13" customFormat="1">
      <c r="A94" s="13"/>
      <c r="B94" s="233"/>
      <c r="C94" s="234"/>
      <c r="D94" s="231" t="s">
        <v>152</v>
      </c>
      <c r="E94" s="235" t="s">
        <v>19</v>
      </c>
      <c r="F94" s="236" t="s">
        <v>153</v>
      </c>
      <c r="G94" s="234"/>
      <c r="H94" s="237">
        <v>9571</v>
      </c>
      <c r="I94" s="238"/>
      <c r="J94" s="234"/>
      <c r="K94" s="234"/>
      <c r="L94" s="239"/>
      <c r="M94" s="240"/>
      <c r="N94" s="241"/>
      <c r="O94" s="241"/>
      <c r="P94" s="241"/>
      <c r="Q94" s="241"/>
      <c r="R94" s="241"/>
      <c r="S94" s="241"/>
      <c r="T94" s="242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3" t="s">
        <v>152</v>
      </c>
      <c r="AU94" s="243" t="s">
        <v>80</v>
      </c>
      <c r="AV94" s="13" t="s">
        <v>80</v>
      </c>
      <c r="AW94" s="13" t="s">
        <v>33</v>
      </c>
      <c r="AX94" s="13" t="s">
        <v>78</v>
      </c>
      <c r="AY94" s="243" t="s">
        <v>139</v>
      </c>
    </row>
    <row r="95" s="2" customFormat="1" ht="21.75" customHeight="1">
      <c r="A95" s="39"/>
      <c r="B95" s="40"/>
      <c r="C95" s="213" t="s">
        <v>80</v>
      </c>
      <c r="D95" s="213" t="s">
        <v>141</v>
      </c>
      <c r="E95" s="214" t="s">
        <v>154</v>
      </c>
      <c r="F95" s="215" t="s">
        <v>155</v>
      </c>
      <c r="G95" s="216" t="s">
        <v>156</v>
      </c>
      <c r="H95" s="217">
        <v>2</v>
      </c>
      <c r="I95" s="218"/>
      <c r="J95" s="219">
        <f>ROUND(I95*H95,2)</f>
        <v>0</v>
      </c>
      <c r="K95" s="215" t="s">
        <v>145</v>
      </c>
      <c r="L95" s="45"/>
      <c r="M95" s="220" t="s">
        <v>19</v>
      </c>
      <c r="N95" s="221" t="s">
        <v>42</v>
      </c>
      <c r="O95" s="85"/>
      <c r="P95" s="222">
        <f>O95*H95</f>
        <v>0</v>
      </c>
      <c r="Q95" s="222">
        <v>0</v>
      </c>
      <c r="R95" s="222">
        <f>Q95*H95</f>
        <v>0</v>
      </c>
      <c r="S95" s="222">
        <v>0</v>
      </c>
      <c r="T95" s="223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4" t="s">
        <v>146</v>
      </c>
      <c r="AT95" s="224" t="s">
        <v>141</v>
      </c>
      <c r="AU95" s="224" t="s">
        <v>80</v>
      </c>
      <c r="AY95" s="18" t="s">
        <v>139</v>
      </c>
      <c r="BE95" s="225">
        <f>IF(N95="základní",J95,0)</f>
        <v>0</v>
      </c>
      <c r="BF95" s="225">
        <f>IF(N95="snížená",J95,0)</f>
        <v>0</v>
      </c>
      <c r="BG95" s="225">
        <f>IF(N95="zákl. přenesená",J95,0)</f>
        <v>0</v>
      </c>
      <c r="BH95" s="225">
        <f>IF(N95="sníž. přenesená",J95,0)</f>
        <v>0</v>
      </c>
      <c r="BI95" s="225">
        <f>IF(N95="nulová",J95,0)</f>
        <v>0</v>
      </c>
      <c r="BJ95" s="18" t="s">
        <v>78</v>
      </c>
      <c r="BK95" s="225">
        <f>ROUND(I95*H95,2)</f>
        <v>0</v>
      </c>
      <c r="BL95" s="18" t="s">
        <v>146</v>
      </c>
      <c r="BM95" s="224" t="s">
        <v>157</v>
      </c>
    </row>
    <row r="96" s="2" customFormat="1">
      <c r="A96" s="39"/>
      <c r="B96" s="40"/>
      <c r="C96" s="41"/>
      <c r="D96" s="226" t="s">
        <v>148</v>
      </c>
      <c r="E96" s="41"/>
      <c r="F96" s="227" t="s">
        <v>158</v>
      </c>
      <c r="G96" s="41"/>
      <c r="H96" s="41"/>
      <c r="I96" s="228"/>
      <c r="J96" s="41"/>
      <c r="K96" s="41"/>
      <c r="L96" s="45"/>
      <c r="M96" s="229"/>
      <c r="N96" s="230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148</v>
      </c>
      <c r="AU96" s="18" t="s">
        <v>80</v>
      </c>
    </row>
    <row r="97" s="2" customFormat="1" ht="16.5" customHeight="1">
      <c r="A97" s="39"/>
      <c r="B97" s="40"/>
      <c r="C97" s="213" t="s">
        <v>159</v>
      </c>
      <c r="D97" s="213" t="s">
        <v>141</v>
      </c>
      <c r="E97" s="214" t="s">
        <v>160</v>
      </c>
      <c r="F97" s="215" t="s">
        <v>161</v>
      </c>
      <c r="G97" s="216" t="s">
        <v>162</v>
      </c>
      <c r="H97" s="217">
        <v>1.1140000000000001</v>
      </c>
      <c r="I97" s="218"/>
      <c r="J97" s="219">
        <f>ROUND(I97*H97,2)</f>
        <v>0</v>
      </c>
      <c r="K97" s="215" t="s">
        <v>145</v>
      </c>
      <c r="L97" s="45"/>
      <c r="M97" s="220" t="s">
        <v>19</v>
      </c>
      <c r="N97" s="221" t="s">
        <v>42</v>
      </c>
      <c r="O97" s="85"/>
      <c r="P97" s="222">
        <f>O97*H97</f>
        <v>0</v>
      </c>
      <c r="Q97" s="222">
        <v>0</v>
      </c>
      <c r="R97" s="222">
        <f>Q97*H97</f>
        <v>0</v>
      </c>
      <c r="S97" s="222">
        <v>0</v>
      </c>
      <c r="T97" s="223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4" t="s">
        <v>146</v>
      </c>
      <c r="AT97" s="224" t="s">
        <v>141</v>
      </c>
      <c r="AU97" s="224" t="s">
        <v>80</v>
      </c>
      <c r="AY97" s="18" t="s">
        <v>139</v>
      </c>
      <c r="BE97" s="225">
        <f>IF(N97="základní",J97,0)</f>
        <v>0</v>
      </c>
      <c r="BF97" s="225">
        <f>IF(N97="snížená",J97,0)</f>
        <v>0</v>
      </c>
      <c r="BG97" s="225">
        <f>IF(N97="zákl. přenesená",J97,0)</f>
        <v>0</v>
      </c>
      <c r="BH97" s="225">
        <f>IF(N97="sníž. přenesená",J97,0)</f>
        <v>0</v>
      </c>
      <c r="BI97" s="225">
        <f>IF(N97="nulová",J97,0)</f>
        <v>0</v>
      </c>
      <c r="BJ97" s="18" t="s">
        <v>78</v>
      </c>
      <c r="BK97" s="225">
        <f>ROUND(I97*H97,2)</f>
        <v>0</v>
      </c>
      <c r="BL97" s="18" t="s">
        <v>146</v>
      </c>
      <c r="BM97" s="224" t="s">
        <v>163</v>
      </c>
    </row>
    <row r="98" s="2" customFormat="1">
      <c r="A98" s="39"/>
      <c r="B98" s="40"/>
      <c r="C98" s="41"/>
      <c r="D98" s="226" t="s">
        <v>148</v>
      </c>
      <c r="E98" s="41"/>
      <c r="F98" s="227" t="s">
        <v>164</v>
      </c>
      <c r="G98" s="41"/>
      <c r="H98" s="41"/>
      <c r="I98" s="228"/>
      <c r="J98" s="41"/>
      <c r="K98" s="41"/>
      <c r="L98" s="45"/>
      <c r="M98" s="229"/>
      <c r="N98" s="230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148</v>
      </c>
      <c r="AU98" s="18" t="s">
        <v>80</v>
      </c>
    </row>
    <row r="99" s="2" customFormat="1" ht="16.5" customHeight="1">
      <c r="A99" s="39"/>
      <c r="B99" s="40"/>
      <c r="C99" s="213" t="s">
        <v>146</v>
      </c>
      <c r="D99" s="213" t="s">
        <v>141</v>
      </c>
      <c r="E99" s="214" t="s">
        <v>165</v>
      </c>
      <c r="F99" s="215" t="s">
        <v>166</v>
      </c>
      <c r="G99" s="216" t="s">
        <v>162</v>
      </c>
      <c r="H99" s="217">
        <v>2.2269999999999999</v>
      </c>
      <c r="I99" s="218"/>
      <c r="J99" s="219">
        <f>ROUND(I99*H99,2)</f>
        <v>0</v>
      </c>
      <c r="K99" s="215" t="s">
        <v>145</v>
      </c>
      <c r="L99" s="45"/>
      <c r="M99" s="220" t="s">
        <v>19</v>
      </c>
      <c r="N99" s="221" t="s">
        <v>42</v>
      </c>
      <c r="O99" s="85"/>
      <c r="P99" s="222">
        <f>O99*H99</f>
        <v>0</v>
      </c>
      <c r="Q99" s="222">
        <v>0</v>
      </c>
      <c r="R99" s="222">
        <f>Q99*H99</f>
        <v>0</v>
      </c>
      <c r="S99" s="222">
        <v>0</v>
      </c>
      <c r="T99" s="223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4" t="s">
        <v>146</v>
      </c>
      <c r="AT99" s="224" t="s">
        <v>141</v>
      </c>
      <c r="AU99" s="224" t="s">
        <v>80</v>
      </c>
      <c r="AY99" s="18" t="s">
        <v>139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18" t="s">
        <v>78</v>
      </c>
      <c r="BK99" s="225">
        <f>ROUND(I99*H99,2)</f>
        <v>0</v>
      </c>
      <c r="BL99" s="18" t="s">
        <v>146</v>
      </c>
      <c r="BM99" s="224" t="s">
        <v>167</v>
      </c>
    </row>
    <row r="100" s="2" customFormat="1">
      <c r="A100" s="39"/>
      <c r="B100" s="40"/>
      <c r="C100" s="41"/>
      <c r="D100" s="226" t="s">
        <v>148</v>
      </c>
      <c r="E100" s="41"/>
      <c r="F100" s="227" t="s">
        <v>168</v>
      </c>
      <c r="G100" s="41"/>
      <c r="H100" s="41"/>
      <c r="I100" s="228"/>
      <c r="J100" s="41"/>
      <c r="K100" s="41"/>
      <c r="L100" s="45"/>
      <c r="M100" s="229"/>
      <c r="N100" s="230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148</v>
      </c>
      <c r="AU100" s="18" t="s">
        <v>80</v>
      </c>
    </row>
    <row r="101" s="2" customFormat="1">
      <c r="A101" s="39"/>
      <c r="B101" s="40"/>
      <c r="C101" s="41"/>
      <c r="D101" s="231" t="s">
        <v>150</v>
      </c>
      <c r="E101" s="41"/>
      <c r="F101" s="232" t="s">
        <v>169</v>
      </c>
      <c r="G101" s="41"/>
      <c r="H101" s="41"/>
      <c r="I101" s="228"/>
      <c r="J101" s="41"/>
      <c r="K101" s="41"/>
      <c r="L101" s="45"/>
      <c r="M101" s="229"/>
      <c r="N101" s="230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150</v>
      </c>
      <c r="AU101" s="18" t="s">
        <v>80</v>
      </c>
    </row>
    <row r="102" s="13" customFormat="1">
      <c r="A102" s="13"/>
      <c r="B102" s="233"/>
      <c r="C102" s="234"/>
      <c r="D102" s="231" t="s">
        <v>152</v>
      </c>
      <c r="E102" s="235" t="s">
        <v>19</v>
      </c>
      <c r="F102" s="236" t="s">
        <v>170</v>
      </c>
      <c r="G102" s="234"/>
      <c r="H102" s="237">
        <v>2.2269999999999999</v>
      </c>
      <c r="I102" s="238"/>
      <c r="J102" s="234"/>
      <c r="K102" s="234"/>
      <c r="L102" s="239"/>
      <c r="M102" s="240"/>
      <c r="N102" s="241"/>
      <c r="O102" s="241"/>
      <c r="P102" s="241"/>
      <c r="Q102" s="241"/>
      <c r="R102" s="241"/>
      <c r="S102" s="241"/>
      <c r="T102" s="242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3" t="s">
        <v>152</v>
      </c>
      <c r="AU102" s="243" t="s">
        <v>80</v>
      </c>
      <c r="AV102" s="13" t="s">
        <v>80</v>
      </c>
      <c r="AW102" s="13" t="s">
        <v>33</v>
      </c>
      <c r="AX102" s="13" t="s">
        <v>78</v>
      </c>
      <c r="AY102" s="243" t="s">
        <v>139</v>
      </c>
    </row>
    <row r="103" s="2" customFormat="1" ht="21.75" customHeight="1">
      <c r="A103" s="39"/>
      <c r="B103" s="40"/>
      <c r="C103" s="213" t="s">
        <v>171</v>
      </c>
      <c r="D103" s="213" t="s">
        <v>141</v>
      </c>
      <c r="E103" s="214" t="s">
        <v>172</v>
      </c>
      <c r="F103" s="215" t="s">
        <v>173</v>
      </c>
      <c r="G103" s="216" t="s">
        <v>162</v>
      </c>
      <c r="H103" s="217">
        <v>1.1140000000000001</v>
      </c>
      <c r="I103" s="218"/>
      <c r="J103" s="219">
        <f>ROUND(I103*H103,2)</f>
        <v>0</v>
      </c>
      <c r="K103" s="215" t="s">
        <v>145</v>
      </c>
      <c r="L103" s="45"/>
      <c r="M103" s="220" t="s">
        <v>19</v>
      </c>
      <c r="N103" s="221" t="s">
        <v>42</v>
      </c>
      <c r="O103" s="85"/>
      <c r="P103" s="222">
        <f>O103*H103</f>
        <v>0</v>
      </c>
      <c r="Q103" s="222">
        <v>0</v>
      </c>
      <c r="R103" s="222">
        <f>Q103*H103</f>
        <v>0</v>
      </c>
      <c r="S103" s="222">
        <v>0</v>
      </c>
      <c r="T103" s="223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4" t="s">
        <v>146</v>
      </c>
      <c r="AT103" s="224" t="s">
        <v>141</v>
      </c>
      <c r="AU103" s="224" t="s">
        <v>80</v>
      </c>
      <c r="AY103" s="18" t="s">
        <v>139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18" t="s">
        <v>78</v>
      </c>
      <c r="BK103" s="225">
        <f>ROUND(I103*H103,2)</f>
        <v>0</v>
      </c>
      <c r="BL103" s="18" t="s">
        <v>146</v>
      </c>
      <c r="BM103" s="224" t="s">
        <v>174</v>
      </c>
    </row>
    <row r="104" s="2" customFormat="1">
      <c r="A104" s="39"/>
      <c r="B104" s="40"/>
      <c r="C104" s="41"/>
      <c r="D104" s="226" t="s">
        <v>148</v>
      </c>
      <c r="E104" s="41"/>
      <c r="F104" s="227" t="s">
        <v>175</v>
      </c>
      <c r="G104" s="41"/>
      <c r="H104" s="41"/>
      <c r="I104" s="228"/>
      <c r="J104" s="41"/>
      <c r="K104" s="41"/>
      <c r="L104" s="45"/>
      <c r="M104" s="229"/>
      <c r="N104" s="230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148</v>
      </c>
      <c r="AU104" s="18" t="s">
        <v>80</v>
      </c>
    </row>
    <row r="105" s="2" customFormat="1">
      <c r="A105" s="39"/>
      <c r="B105" s="40"/>
      <c r="C105" s="41"/>
      <c r="D105" s="231" t="s">
        <v>150</v>
      </c>
      <c r="E105" s="41"/>
      <c r="F105" s="232" t="s">
        <v>176</v>
      </c>
      <c r="G105" s="41"/>
      <c r="H105" s="41"/>
      <c r="I105" s="228"/>
      <c r="J105" s="41"/>
      <c r="K105" s="41"/>
      <c r="L105" s="45"/>
      <c r="M105" s="229"/>
      <c r="N105" s="230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150</v>
      </c>
      <c r="AU105" s="18" t="s">
        <v>80</v>
      </c>
    </row>
    <row r="106" s="2" customFormat="1" ht="24.15" customHeight="1">
      <c r="A106" s="39"/>
      <c r="B106" s="40"/>
      <c r="C106" s="213" t="s">
        <v>177</v>
      </c>
      <c r="D106" s="213" t="s">
        <v>141</v>
      </c>
      <c r="E106" s="214" t="s">
        <v>178</v>
      </c>
      <c r="F106" s="215" t="s">
        <v>179</v>
      </c>
      <c r="G106" s="216" t="s">
        <v>162</v>
      </c>
      <c r="H106" s="217">
        <v>1.1140000000000001</v>
      </c>
      <c r="I106" s="218"/>
      <c r="J106" s="219">
        <f>ROUND(I106*H106,2)</f>
        <v>0</v>
      </c>
      <c r="K106" s="215" t="s">
        <v>145</v>
      </c>
      <c r="L106" s="45"/>
      <c r="M106" s="220" t="s">
        <v>19</v>
      </c>
      <c r="N106" s="221" t="s">
        <v>42</v>
      </c>
      <c r="O106" s="85"/>
      <c r="P106" s="222">
        <f>O106*H106</f>
        <v>0</v>
      </c>
      <c r="Q106" s="222">
        <v>0</v>
      </c>
      <c r="R106" s="222">
        <f>Q106*H106</f>
        <v>0</v>
      </c>
      <c r="S106" s="222">
        <v>0</v>
      </c>
      <c r="T106" s="223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4" t="s">
        <v>146</v>
      </c>
      <c r="AT106" s="224" t="s">
        <v>141</v>
      </c>
      <c r="AU106" s="224" t="s">
        <v>80</v>
      </c>
      <c r="AY106" s="18" t="s">
        <v>139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18" t="s">
        <v>78</v>
      </c>
      <c r="BK106" s="225">
        <f>ROUND(I106*H106,2)</f>
        <v>0</v>
      </c>
      <c r="BL106" s="18" t="s">
        <v>146</v>
      </c>
      <c r="BM106" s="224" t="s">
        <v>180</v>
      </c>
    </row>
    <row r="107" s="2" customFormat="1">
      <c r="A107" s="39"/>
      <c r="B107" s="40"/>
      <c r="C107" s="41"/>
      <c r="D107" s="226" t="s">
        <v>148</v>
      </c>
      <c r="E107" s="41"/>
      <c r="F107" s="227" t="s">
        <v>181</v>
      </c>
      <c r="G107" s="41"/>
      <c r="H107" s="41"/>
      <c r="I107" s="228"/>
      <c r="J107" s="41"/>
      <c r="K107" s="41"/>
      <c r="L107" s="45"/>
      <c r="M107" s="229"/>
      <c r="N107" s="230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148</v>
      </c>
      <c r="AU107" s="18" t="s">
        <v>80</v>
      </c>
    </row>
    <row r="108" s="2" customFormat="1">
      <c r="A108" s="39"/>
      <c r="B108" s="40"/>
      <c r="C108" s="41"/>
      <c r="D108" s="231" t="s">
        <v>150</v>
      </c>
      <c r="E108" s="41"/>
      <c r="F108" s="232" t="s">
        <v>182</v>
      </c>
      <c r="G108" s="41"/>
      <c r="H108" s="41"/>
      <c r="I108" s="228"/>
      <c r="J108" s="41"/>
      <c r="K108" s="41"/>
      <c r="L108" s="45"/>
      <c r="M108" s="229"/>
      <c r="N108" s="230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150</v>
      </c>
      <c r="AU108" s="18" t="s">
        <v>80</v>
      </c>
    </row>
    <row r="109" s="2" customFormat="1" ht="16.5" customHeight="1">
      <c r="A109" s="39"/>
      <c r="B109" s="40"/>
      <c r="C109" s="244" t="s">
        <v>183</v>
      </c>
      <c r="D109" s="244" t="s">
        <v>184</v>
      </c>
      <c r="E109" s="245" t="s">
        <v>185</v>
      </c>
      <c r="F109" s="246" t="s">
        <v>186</v>
      </c>
      <c r="G109" s="247" t="s">
        <v>187</v>
      </c>
      <c r="H109" s="248">
        <v>1113.5</v>
      </c>
      <c r="I109" s="249"/>
      <c r="J109" s="250">
        <f>ROUND(I109*H109,2)</f>
        <v>0</v>
      </c>
      <c r="K109" s="246" t="s">
        <v>19</v>
      </c>
      <c r="L109" s="251"/>
      <c r="M109" s="252" t="s">
        <v>19</v>
      </c>
      <c r="N109" s="253" t="s">
        <v>42</v>
      </c>
      <c r="O109" s="85"/>
      <c r="P109" s="222">
        <f>O109*H109</f>
        <v>0</v>
      </c>
      <c r="Q109" s="222">
        <v>0</v>
      </c>
      <c r="R109" s="222">
        <f>Q109*H109</f>
        <v>0</v>
      </c>
      <c r="S109" s="222">
        <v>0</v>
      </c>
      <c r="T109" s="223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4" t="s">
        <v>188</v>
      </c>
      <c r="AT109" s="224" t="s">
        <v>184</v>
      </c>
      <c r="AU109" s="224" t="s">
        <v>80</v>
      </c>
      <c r="AY109" s="18" t="s">
        <v>139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18" t="s">
        <v>78</v>
      </c>
      <c r="BK109" s="225">
        <f>ROUND(I109*H109,2)</f>
        <v>0</v>
      </c>
      <c r="BL109" s="18" t="s">
        <v>146</v>
      </c>
      <c r="BM109" s="224" t="s">
        <v>189</v>
      </c>
    </row>
    <row r="110" s="2" customFormat="1">
      <c r="A110" s="39"/>
      <c r="B110" s="40"/>
      <c r="C110" s="41"/>
      <c r="D110" s="231" t="s">
        <v>150</v>
      </c>
      <c r="E110" s="41"/>
      <c r="F110" s="232" t="s">
        <v>190</v>
      </c>
      <c r="G110" s="41"/>
      <c r="H110" s="41"/>
      <c r="I110" s="228"/>
      <c r="J110" s="41"/>
      <c r="K110" s="41"/>
      <c r="L110" s="45"/>
      <c r="M110" s="229"/>
      <c r="N110" s="230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150</v>
      </c>
      <c r="AU110" s="18" t="s">
        <v>80</v>
      </c>
    </row>
    <row r="111" s="13" customFormat="1">
      <c r="A111" s="13"/>
      <c r="B111" s="233"/>
      <c r="C111" s="234"/>
      <c r="D111" s="231" t="s">
        <v>152</v>
      </c>
      <c r="E111" s="235" t="s">
        <v>19</v>
      </c>
      <c r="F111" s="236" t="s">
        <v>191</v>
      </c>
      <c r="G111" s="234"/>
      <c r="H111" s="237">
        <v>1113.5</v>
      </c>
      <c r="I111" s="238"/>
      <c r="J111" s="234"/>
      <c r="K111" s="234"/>
      <c r="L111" s="239"/>
      <c r="M111" s="240"/>
      <c r="N111" s="241"/>
      <c r="O111" s="241"/>
      <c r="P111" s="241"/>
      <c r="Q111" s="241"/>
      <c r="R111" s="241"/>
      <c r="S111" s="241"/>
      <c r="T111" s="242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3" t="s">
        <v>152</v>
      </c>
      <c r="AU111" s="243" t="s">
        <v>80</v>
      </c>
      <c r="AV111" s="13" t="s">
        <v>80</v>
      </c>
      <c r="AW111" s="13" t="s">
        <v>33</v>
      </c>
      <c r="AX111" s="13" t="s">
        <v>78</v>
      </c>
      <c r="AY111" s="243" t="s">
        <v>139</v>
      </c>
    </row>
    <row r="112" s="2" customFormat="1" ht="24.15" customHeight="1">
      <c r="A112" s="39"/>
      <c r="B112" s="40"/>
      <c r="C112" s="213" t="s">
        <v>188</v>
      </c>
      <c r="D112" s="213" t="s">
        <v>141</v>
      </c>
      <c r="E112" s="214" t="s">
        <v>192</v>
      </c>
      <c r="F112" s="215" t="s">
        <v>193</v>
      </c>
      <c r="G112" s="216" t="s">
        <v>144</v>
      </c>
      <c r="H112" s="217">
        <v>11135</v>
      </c>
      <c r="I112" s="218"/>
      <c r="J112" s="219">
        <f>ROUND(I112*H112,2)</f>
        <v>0</v>
      </c>
      <c r="K112" s="215" t="s">
        <v>145</v>
      </c>
      <c r="L112" s="45"/>
      <c r="M112" s="220" t="s">
        <v>19</v>
      </c>
      <c r="N112" s="221" t="s">
        <v>42</v>
      </c>
      <c r="O112" s="85"/>
      <c r="P112" s="222">
        <f>O112*H112</f>
        <v>0</v>
      </c>
      <c r="Q112" s="222">
        <v>0</v>
      </c>
      <c r="R112" s="222">
        <f>Q112*H112</f>
        <v>0</v>
      </c>
      <c r="S112" s="222">
        <v>0</v>
      </c>
      <c r="T112" s="223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4" t="s">
        <v>146</v>
      </c>
      <c r="AT112" s="224" t="s">
        <v>141</v>
      </c>
      <c r="AU112" s="224" t="s">
        <v>80</v>
      </c>
      <c r="AY112" s="18" t="s">
        <v>139</v>
      </c>
      <c r="BE112" s="225">
        <f>IF(N112="základní",J112,0)</f>
        <v>0</v>
      </c>
      <c r="BF112" s="225">
        <f>IF(N112="snížená",J112,0)</f>
        <v>0</v>
      </c>
      <c r="BG112" s="225">
        <f>IF(N112="zákl. přenesená",J112,0)</f>
        <v>0</v>
      </c>
      <c r="BH112" s="225">
        <f>IF(N112="sníž. přenesená",J112,0)</f>
        <v>0</v>
      </c>
      <c r="BI112" s="225">
        <f>IF(N112="nulová",J112,0)</f>
        <v>0</v>
      </c>
      <c r="BJ112" s="18" t="s">
        <v>78</v>
      </c>
      <c r="BK112" s="225">
        <f>ROUND(I112*H112,2)</f>
        <v>0</v>
      </c>
      <c r="BL112" s="18" t="s">
        <v>146</v>
      </c>
      <c r="BM112" s="224" t="s">
        <v>194</v>
      </c>
    </row>
    <row r="113" s="2" customFormat="1">
      <c r="A113" s="39"/>
      <c r="B113" s="40"/>
      <c r="C113" s="41"/>
      <c r="D113" s="226" t="s">
        <v>148</v>
      </c>
      <c r="E113" s="41"/>
      <c r="F113" s="227" t="s">
        <v>195</v>
      </c>
      <c r="G113" s="41"/>
      <c r="H113" s="41"/>
      <c r="I113" s="228"/>
      <c r="J113" s="41"/>
      <c r="K113" s="41"/>
      <c r="L113" s="45"/>
      <c r="M113" s="229"/>
      <c r="N113" s="230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148</v>
      </c>
      <c r="AU113" s="18" t="s">
        <v>80</v>
      </c>
    </row>
    <row r="114" s="2" customFormat="1" ht="16.5" customHeight="1">
      <c r="A114" s="39"/>
      <c r="B114" s="40"/>
      <c r="C114" s="244" t="s">
        <v>196</v>
      </c>
      <c r="D114" s="244" t="s">
        <v>184</v>
      </c>
      <c r="E114" s="245" t="s">
        <v>197</v>
      </c>
      <c r="F114" s="246" t="s">
        <v>198</v>
      </c>
      <c r="G114" s="247" t="s">
        <v>187</v>
      </c>
      <c r="H114" s="248">
        <v>334.05000000000001</v>
      </c>
      <c r="I114" s="249"/>
      <c r="J114" s="250">
        <f>ROUND(I114*H114,2)</f>
        <v>0</v>
      </c>
      <c r="K114" s="246" t="s">
        <v>19</v>
      </c>
      <c r="L114" s="251"/>
      <c r="M114" s="252" t="s">
        <v>19</v>
      </c>
      <c r="N114" s="253" t="s">
        <v>42</v>
      </c>
      <c r="O114" s="85"/>
      <c r="P114" s="222">
        <f>O114*H114</f>
        <v>0</v>
      </c>
      <c r="Q114" s="222">
        <v>0</v>
      </c>
      <c r="R114" s="222">
        <f>Q114*H114</f>
        <v>0</v>
      </c>
      <c r="S114" s="222">
        <v>0</v>
      </c>
      <c r="T114" s="223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4" t="s">
        <v>188</v>
      </c>
      <c r="AT114" s="224" t="s">
        <v>184</v>
      </c>
      <c r="AU114" s="224" t="s">
        <v>80</v>
      </c>
      <c r="AY114" s="18" t="s">
        <v>139</v>
      </c>
      <c r="BE114" s="225">
        <f>IF(N114="základní",J114,0)</f>
        <v>0</v>
      </c>
      <c r="BF114" s="225">
        <f>IF(N114="snížená",J114,0)</f>
        <v>0</v>
      </c>
      <c r="BG114" s="225">
        <f>IF(N114="zákl. přenesená",J114,0)</f>
        <v>0</v>
      </c>
      <c r="BH114" s="225">
        <f>IF(N114="sníž. přenesená",J114,0)</f>
        <v>0</v>
      </c>
      <c r="BI114" s="225">
        <f>IF(N114="nulová",J114,0)</f>
        <v>0</v>
      </c>
      <c r="BJ114" s="18" t="s">
        <v>78</v>
      </c>
      <c r="BK114" s="225">
        <f>ROUND(I114*H114,2)</f>
        <v>0</v>
      </c>
      <c r="BL114" s="18" t="s">
        <v>146</v>
      </c>
      <c r="BM114" s="224" t="s">
        <v>199</v>
      </c>
    </row>
    <row r="115" s="2" customFormat="1">
      <c r="A115" s="39"/>
      <c r="B115" s="40"/>
      <c r="C115" s="41"/>
      <c r="D115" s="231" t="s">
        <v>150</v>
      </c>
      <c r="E115" s="41"/>
      <c r="F115" s="232" t="s">
        <v>200</v>
      </c>
      <c r="G115" s="41"/>
      <c r="H115" s="41"/>
      <c r="I115" s="228"/>
      <c r="J115" s="41"/>
      <c r="K115" s="41"/>
      <c r="L115" s="45"/>
      <c r="M115" s="229"/>
      <c r="N115" s="230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150</v>
      </c>
      <c r="AU115" s="18" t="s">
        <v>80</v>
      </c>
    </row>
    <row r="116" s="13" customFormat="1">
      <c r="A116" s="13"/>
      <c r="B116" s="233"/>
      <c r="C116" s="234"/>
      <c r="D116" s="231" t="s">
        <v>152</v>
      </c>
      <c r="E116" s="235" t="s">
        <v>19</v>
      </c>
      <c r="F116" s="236" t="s">
        <v>201</v>
      </c>
      <c r="G116" s="234"/>
      <c r="H116" s="237">
        <v>334.05000000000001</v>
      </c>
      <c r="I116" s="238"/>
      <c r="J116" s="234"/>
      <c r="K116" s="234"/>
      <c r="L116" s="239"/>
      <c r="M116" s="240"/>
      <c r="N116" s="241"/>
      <c r="O116" s="241"/>
      <c r="P116" s="241"/>
      <c r="Q116" s="241"/>
      <c r="R116" s="241"/>
      <c r="S116" s="241"/>
      <c r="T116" s="242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3" t="s">
        <v>152</v>
      </c>
      <c r="AU116" s="243" t="s">
        <v>80</v>
      </c>
      <c r="AV116" s="13" t="s">
        <v>80</v>
      </c>
      <c r="AW116" s="13" t="s">
        <v>33</v>
      </c>
      <c r="AX116" s="13" t="s">
        <v>78</v>
      </c>
      <c r="AY116" s="243" t="s">
        <v>139</v>
      </c>
    </row>
    <row r="117" s="2" customFormat="1" ht="24.15" customHeight="1">
      <c r="A117" s="39"/>
      <c r="B117" s="40"/>
      <c r="C117" s="213" t="s">
        <v>202</v>
      </c>
      <c r="D117" s="213" t="s">
        <v>141</v>
      </c>
      <c r="E117" s="214" t="s">
        <v>203</v>
      </c>
      <c r="F117" s="215" t="s">
        <v>204</v>
      </c>
      <c r="G117" s="216" t="s">
        <v>156</v>
      </c>
      <c r="H117" s="217">
        <v>2</v>
      </c>
      <c r="I117" s="218"/>
      <c r="J117" s="219">
        <f>ROUND(I117*H117,2)</f>
        <v>0</v>
      </c>
      <c r="K117" s="215" t="s">
        <v>145</v>
      </c>
      <c r="L117" s="45"/>
      <c r="M117" s="220" t="s">
        <v>19</v>
      </c>
      <c r="N117" s="221" t="s">
        <v>42</v>
      </c>
      <c r="O117" s="85"/>
      <c r="P117" s="222">
        <f>O117*H117</f>
        <v>0</v>
      </c>
      <c r="Q117" s="222">
        <v>0</v>
      </c>
      <c r="R117" s="222">
        <f>Q117*H117</f>
        <v>0</v>
      </c>
      <c r="S117" s="222">
        <v>0</v>
      </c>
      <c r="T117" s="223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4" t="s">
        <v>146</v>
      </c>
      <c r="AT117" s="224" t="s">
        <v>141</v>
      </c>
      <c r="AU117" s="224" t="s">
        <v>80</v>
      </c>
      <c r="AY117" s="18" t="s">
        <v>139</v>
      </c>
      <c r="BE117" s="225">
        <f>IF(N117="základní",J117,0)</f>
        <v>0</v>
      </c>
      <c r="BF117" s="225">
        <f>IF(N117="snížená",J117,0)</f>
        <v>0</v>
      </c>
      <c r="BG117" s="225">
        <f>IF(N117="zákl. přenesená",J117,0)</f>
        <v>0</v>
      </c>
      <c r="BH117" s="225">
        <f>IF(N117="sníž. přenesená",J117,0)</f>
        <v>0</v>
      </c>
      <c r="BI117" s="225">
        <f>IF(N117="nulová",J117,0)</f>
        <v>0</v>
      </c>
      <c r="BJ117" s="18" t="s">
        <v>78</v>
      </c>
      <c r="BK117" s="225">
        <f>ROUND(I117*H117,2)</f>
        <v>0</v>
      </c>
      <c r="BL117" s="18" t="s">
        <v>146</v>
      </c>
      <c r="BM117" s="224" t="s">
        <v>205</v>
      </c>
    </row>
    <row r="118" s="2" customFormat="1">
      <c r="A118" s="39"/>
      <c r="B118" s="40"/>
      <c r="C118" s="41"/>
      <c r="D118" s="226" t="s">
        <v>148</v>
      </c>
      <c r="E118" s="41"/>
      <c r="F118" s="227" t="s">
        <v>206</v>
      </c>
      <c r="G118" s="41"/>
      <c r="H118" s="41"/>
      <c r="I118" s="228"/>
      <c r="J118" s="41"/>
      <c r="K118" s="41"/>
      <c r="L118" s="45"/>
      <c r="M118" s="229"/>
      <c r="N118" s="230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148</v>
      </c>
      <c r="AU118" s="18" t="s">
        <v>80</v>
      </c>
    </row>
    <row r="119" s="2" customFormat="1">
      <c r="A119" s="39"/>
      <c r="B119" s="40"/>
      <c r="C119" s="41"/>
      <c r="D119" s="231" t="s">
        <v>150</v>
      </c>
      <c r="E119" s="41"/>
      <c r="F119" s="232" t="s">
        <v>207</v>
      </c>
      <c r="G119" s="41"/>
      <c r="H119" s="41"/>
      <c r="I119" s="228"/>
      <c r="J119" s="41"/>
      <c r="K119" s="41"/>
      <c r="L119" s="45"/>
      <c r="M119" s="229"/>
      <c r="N119" s="230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150</v>
      </c>
      <c r="AU119" s="18" t="s">
        <v>80</v>
      </c>
    </row>
    <row r="120" s="13" customFormat="1">
      <c r="A120" s="13"/>
      <c r="B120" s="233"/>
      <c r="C120" s="234"/>
      <c r="D120" s="231" t="s">
        <v>152</v>
      </c>
      <c r="E120" s="235" t="s">
        <v>19</v>
      </c>
      <c r="F120" s="236" t="s">
        <v>208</v>
      </c>
      <c r="G120" s="234"/>
      <c r="H120" s="237">
        <v>2</v>
      </c>
      <c r="I120" s="238"/>
      <c r="J120" s="234"/>
      <c r="K120" s="234"/>
      <c r="L120" s="239"/>
      <c r="M120" s="240"/>
      <c r="N120" s="241"/>
      <c r="O120" s="241"/>
      <c r="P120" s="241"/>
      <c r="Q120" s="241"/>
      <c r="R120" s="241"/>
      <c r="S120" s="241"/>
      <c r="T120" s="242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3" t="s">
        <v>152</v>
      </c>
      <c r="AU120" s="243" t="s">
        <v>80</v>
      </c>
      <c r="AV120" s="13" t="s">
        <v>80</v>
      </c>
      <c r="AW120" s="13" t="s">
        <v>33</v>
      </c>
      <c r="AX120" s="13" t="s">
        <v>78</v>
      </c>
      <c r="AY120" s="243" t="s">
        <v>139</v>
      </c>
    </row>
    <row r="121" s="2" customFormat="1" ht="24.15" customHeight="1">
      <c r="A121" s="39"/>
      <c r="B121" s="40"/>
      <c r="C121" s="213" t="s">
        <v>209</v>
      </c>
      <c r="D121" s="213" t="s">
        <v>141</v>
      </c>
      <c r="E121" s="214" t="s">
        <v>210</v>
      </c>
      <c r="F121" s="215" t="s">
        <v>211</v>
      </c>
      <c r="G121" s="216" t="s">
        <v>156</v>
      </c>
      <c r="H121" s="217">
        <v>755</v>
      </c>
      <c r="I121" s="218"/>
      <c r="J121" s="219">
        <f>ROUND(I121*H121,2)</f>
        <v>0</v>
      </c>
      <c r="K121" s="215" t="s">
        <v>145</v>
      </c>
      <c r="L121" s="45"/>
      <c r="M121" s="220" t="s">
        <v>19</v>
      </c>
      <c r="N121" s="221" t="s">
        <v>42</v>
      </c>
      <c r="O121" s="85"/>
      <c r="P121" s="222">
        <f>O121*H121</f>
        <v>0</v>
      </c>
      <c r="Q121" s="222">
        <v>0</v>
      </c>
      <c r="R121" s="222">
        <f>Q121*H121</f>
        <v>0</v>
      </c>
      <c r="S121" s="222">
        <v>0</v>
      </c>
      <c r="T121" s="223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4" t="s">
        <v>146</v>
      </c>
      <c r="AT121" s="224" t="s">
        <v>141</v>
      </c>
      <c r="AU121" s="224" t="s">
        <v>80</v>
      </c>
      <c r="AY121" s="18" t="s">
        <v>139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18" t="s">
        <v>78</v>
      </c>
      <c r="BK121" s="225">
        <f>ROUND(I121*H121,2)</f>
        <v>0</v>
      </c>
      <c r="BL121" s="18" t="s">
        <v>146</v>
      </c>
      <c r="BM121" s="224" t="s">
        <v>212</v>
      </c>
    </row>
    <row r="122" s="2" customFormat="1">
      <c r="A122" s="39"/>
      <c r="B122" s="40"/>
      <c r="C122" s="41"/>
      <c r="D122" s="226" t="s">
        <v>148</v>
      </c>
      <c r="E122" s="41"/>
      <c r="F122" s="227" t="s">
        <v>213</v>
      </c>
      <c r="G122" s="41"/>
      <c r="H122" s="41"/>
      <c r="I122" s="228"/>
      <c r="J122" s="41"/>
      <c r="K122" s="41"/>
      <c r="L122" s="45"/>
      <c r="M122" s="229"/>
      <c r="N122" s="230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148</v>
      </c>
      <c r="AU122" s="18" t="s">
        <v>80</v>
      </c>
    </row>
    <row r="123" s="2" customFormat="1">
      <c r="A123" s="39"/>
      <c r="B123" s="40"/>
      <c r="C123" s="41"/>
      <c r="D123" s="231" t="s">
        <v>150</v>
      </c>
      <c r="E123" s="41"/>
      <c r="F123" s="232" t="s">
        <v>214</v>
      </c>
      <c r="G123" s="41"/>
      <c r="H123" s="41"/>
      <c r="I123" s="228"/>
      <c r="J123" s="41"/>
      <c r="K123" s="41"/>
      <c r="L123" s="45"/>
      <c r="M123" s="229"/>
      <c r="N123" s="230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150</v>
      </c>
      <c r="AU123" s="18" t="s">
        <v>80</v>
      </c>
    </row>
    <row r="124" s="2" customFormat="1" ht="24.15" customHeight="1">
      <c r="A124" s="39"/>
      <c r="B124" s="40"/>
      <c r="C124" s="213" t="s">
        <v>215</v>
      </c>
      <c r="D124" s="213" t="s">
        <v>141</v>
      </c>
      <c r="E124" s="214" t="s">
        <v>216</v>
      </c>
      <c r="F124" s="215" t="s">
        <v>217</v>
      </c>
      <c r="G124" s="216" t="s">
        <v>156</v>
      </c>
      <c r="H124" s="217">
        <v>622</v>
      </c>
      <c r="I124" s="218"/>
      <c r="J124" s="219">
        <f>ROUND(I124*H124,2)</f>
        <v>0</v>
      </c>
      <c r="K124" s="215" t="s">
        <v>145</v>
      </c>
      <c r="L124" s="45"/>
      <c r="M124" s="220" t="s">
        <v>19</v>
      </c>
      <c r="N124" s="221" t="s">
        <v>42</v>
      </c>
      <c r="O124" s="85"/>
      <c r="P124" s="222">
        <f>O124*H124</f>
        <v>0</v>
      </c>
      <c r="Q124" s="222">
        <v>0</v>
      </c>
      <c r="R124" s="222">
        <f>Q124*H124</f>
        <v>0</v>
      </c>
      <c r="S124" s="222">
        <v>0</v>
      </c>
      <c r="T124" s="223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4" t="s">
        <v>146</v>
      </c>
      <c r="AT124" s="224" t="s">
        <v>141</v>
      </c>
      <c r="AU124" s="224" t="s">
        <v>80</v>
      </c>
      <c r="AY124" s="18" t="s">
        <v>139</v>
      </c>
      <c r="BE124" s="225">
        <f>IF(N124="základní",J124,0)</f>
        <v>0</v>
      </c>
      <c r="BF124" s="225">
        <f>IF(N124="snížená",J124,0)</f>
        <v>0</v>
      </c>
      <c r="BG124" s="225">
        <f>IF(N124="zákl. přenesená",J124,0)</f>
        <v>0</v>
      </c>
      <c r="BH124" s="225">
        <f>IF(N124="sníž. přenesená",J124,0)</f>
        <v>0</v>
      </c>
      <c r="BI124" s="225">
        <f>IF(N124="nulová",J124,0)</f>
        <v>0</v>
      </c>
      <c r="BJ124" s="18" t="s">
        <v>78</v>
      </c>
      <c r="BK124" s="225">
        <f>ROUND(I124*H124,2)</f>
        <v>0</v>
      </c>
      <c r="BL124" s="18" t="s">
        <v>146</v>
      </c>
      <c r="BM124" s="224" t="s">
        <v>218</v>
      </c>
    </row>
    <row r="125" s="2" customFormat="1">
      <c r="A125" s="39"/>
      <c r="B125" s="40"/>
      <c r="C125" s="41"/>
      <c r="D125" s="226" t="s">
        <v>148</v>
      </c>
      <c r="E125" s="41"/>
      <c r="F125" s="227" t="s">
        <v>219</v>
      </c>
      <c r="G125" s="41"/>
      <c r="H125" s="41"/>
      <c r="I125" s="228"/>
      <c r="J125" s="41"/>
      <c r="K125" s="41"/>
      <c r="L125" s="45"/>
      <c r="M125" s="229"/>
      <c r="N125" s="230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148</v>
      </c>
      <c r="AU125" s="18" t="s">
        <v>80</v>
      </c>
    </row>
    <row r="126" s="2" customFormat="1">
      <c r="A126" s="39"/>
      <c r="B126" s="40"/>
      <c r="C126" s="41"/>
      <c r="D126" s="231" t="s">
        <v>150</v>
      </c>
      <c r="E126" s="41"/>
      <c r="F126" s="232" t="s">
        <v>220</v>
      </c>
      <c r="G126" s="41"/>
      <c r="H126" s="41"/>
      <c r="I126" s="228"/>
      <c r="J126" s="41"/>
      <c r="K126" s="41"/>
      <c r="L126" s="45"/>
      <c r="M126" s="229"/>
      <c r="N126" s="230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150</v>
      </c>
      <c r="AU126" s="18" t="s">
        <v>80</v>
      </c>
    </row>
    <row r="127" s="13" customFormat="1">
      <c r="A127" s="13"/>
      <c r="B127" s="233"/>
      <c r="C127" s="234"/>
      <c r="D127" s="231" t="s">
        <v>152</v>
      </c>
      <c r="E127" s="235" t="s">
        <v>19</v>
      </c>
      <c r="F127" s="236" t="s">
        <v>221</v>
      </c>
      <c r="G127" s="234"/>
      <c r="H127" s="237">
        <v>622</v>
      </c>
      <c r="I127" s="238"/>
      <c r="J127" s="234"/>
      <c r="K127" s="234"/>
      <c r="L127" s="239"/>
      <c r="M127" s="240"/>
      <c r="N127" s="241"/>
      <c r="O127" s="241"/>
      <c r="P127" s="241"/>
      <c r="Q127" s="241"/>
      <c r="R127" s="241"/>
      <c r="S127" s="241"/>
      <c r="T127" s="24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3" t="s">
        <v>152</v>
      </c>
      <c r="AU127" s="243" t="s">
        <v>80</v>
      </c>
      <c r="AV127" s="13" t="s">
        <v>80</v>
      </c>
      <c r="AW127" s="13" t="s">
        <v>33</v>
      </c>
      <c r="AX127" s="13" t="s">
        <v>78</v>
      </c>
      <c r="AY127" s="243" t="s">
        <v>139</v>
      </c>
    </row>
    <row r="128" s="2" customFormat="1" ht="24.15" customHeight="1">
      <c r="A128" s="39"/>
      <c r="B128" s="40"/>
      <c r="C128" s="213" t="s">
        <v>222</v>
      </c>
      <c r="D128" s="213" t="s">
        <v>141</v>
      </c>
      <c r="E128" s="214" t="s">
        <v>223</v>
      </c>
      <c r="F128" s="215" t="s">
        <v>224</v>
      </c>
      <c r="G128" s="216" t="s">
        <v>156</v>
      </c>
      <c r="H128" s="217">
        <v>755</v>
      </c>
      <c r="I128" s="218"/>
      <c r="J128" s="219">
        <f>ROUND(I128*H128,2)</f>
        <v>0</v>
      </c>
      <c r="K128" s="215" t="s">
        <v>145</v>
      </c>
      <c r="L128" s="45"/>
      <c r="M128" s="220" t="s">
        <v>19</v>
      </c>
      <c r="N128" s="221" t="s">
        <v>42</v>
      </c>
      <c r="O128" s="85"/>
      <c r="P128" s="222">
        <f>O128*H128</f>
        <v>0</v>
      </c>
      <c r="Q128" s="222">
        <v>0</v>
      </c>
      <c r="R128" s="222">
        <f>Q128*H128</f>
        <v>0</v>
      </c>
      <c r="S128" s="222">
        <v>0</v>
      </c>
      <c r="T128" s="223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4" t="s">
        <v>146</v>
      </c>
      <c r="AT128" s="224" t="s">
        <v>141</v>
      </c>
      <c r="AU128" s="224" t="s">
        <v>80</v>
      </c>
      <c r="AY128" s="18" t="s">
        <v>139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18" t="s">
        <v>78</v>
      </c>
      <c r="BK128" s="225">
        <f>ROUND(I128*H128,2)</f>
        <v>0</v>
      </c>
      <c r="BL128" s="18" t="s">
        <v>146</v>
      </c>
      <c r="BM128" s="224" t="s">
        <v>225</v>
      </c>
    </row>
    <row r="129" s="2" customFormat="1">
      <c r="A129" s="39"/>
      <c r="B129" s="40"/>
      <c r="C129" s="41"/>
      <c r="D129" s="226" t="s">
        <v>148</v>
      </c>
      <c r="E129" s="41"/>
      <c r="F129" s="227" t="s">
        <v>226</v>
      </c>
      <c r="G129" s="41"/>
      <c r="H129" s="41"/>
      <c r="I129" s="228"/>
      <c r="J129" s="41"/>
      <c r="K129" s="41"/>
      <c r="L129" s="45"/>
      <c r="M129" s="229"/>
      <c r="N129" s="230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148</v>
      </c>
      <c r="AU129" s="18" t="s">
        <v>80</v>
      </c>
    </row>
    <row r="130" s="13" customFormat="1">
      <c r="A130" s="13"/>
      <c r="B130" s="233"/>
      <c r="C130" s="234"/>
      <c r="D130" s="231" t="s">
        <v>152</v>
      </c>
      <c r="E130" s="235" t="s">
        <v>19</v>
      </c>
      <c r="F130" s="236" t="s">
        <v>227</v>
      </c>
      <c r="G130" s="234"/>
      <c r="H130" s="237">
        <v>755</v>
      </c>
      <c r="I130" s="238"/>
      <c r="J130" s="234"/>
      <c r="K130" s="234"/>
      <c r="L130" s="239"/>
      <c r="M130" s="240"/>
      <c r="N130" s="241"/>
      <c r="O130" s="241"/>
      <c r="P130" s="241"/>
      <c r="Q130" s="241"/>
      <c r="R130" s="241"/>
      <c r="S130" s="241"/>
      <c r="T130" s="24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3" t="s">
        <v>152</v>
      </c>
      <c r="AU130" s="243" t="s">
        <v>80</v>
      </c>
      <c r="AV130" s="13" t="s">
        <v>80</v>
      </c>
      <c r="AW130" s="13" t="s">
        <v>33</v>
      </c>
      <c r="AX130" s="13" t="s">
        <v>78</v>
      </c>
      <c r="AY130" s="243" t="s">
        <v>139</v>
      </c>
    </row>
    <row r="131" s="2" customFormat="1" ht="16.5" customHeight="1">
      <c r="A131" s="39"/>
      <c r="B131" s="40"/>
      <c r="C131" s="244" t="s">
        <v>228</v>
      </c>
      <c r="D131" s="244" t="s">
        <v>184</v>
      </c>
      <c r="E131" s="245" t="s">
        <v>229</v>
      </c>
      <c r="F131" s="246" t="s">
        <v>230</v>
      </c>
      <c r="G131" s="247" t="s">
        <v>156</v>
      </c>
      <c r="H131" s="248">
        <v>755</v>
      </c>
      <c r="I131" s="249"/>
      <c r="J131" s="250">
        <f>ROUND(I131*H131,2)</f>
        <v>0</v>
      </c>
      <c r="K131" s="246" t="s">
        <v>19</v>
      </c>
      <c r="L131" s="251"/>
      <c r="M131" s="252" t="s">
        <v>19</v>
      </c>
      <c r="N131" s="253" t="s">
        <v>42</v>
      </c>
      <c r="O131" s="85"/>
      <c r="P131" s="222">
        <f>O131*H131</f>
        <v>0</v>
      </c>
      <c r="Q131" s="222">
        <v>0.002</v>
      </c>
      <c r="R131" s="222">
        <f>Q131*H131</f>
        <v>1.51</v>
      </c>
      <c r="S131" s="222">
        <v>0</v>
      </c>
      <c r="T131" s="223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4" t="s">
        <v>188</v>
      </c>
      <c r="AT131" s="224" t="s">
        <v>184</v>
      </c>
      <c r="AU131" s="224" t="s">
        <v>80</v>
      </c>
      <c r="AY131" s="18" t="s">
        <v>139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18" t="s">
        <v>78</v>
      </c>
      <c r="BK131" s="225">
        <f>ROUND(I131*H131,2)</f>
        <v>0</v>
      </c>
      <c r="BL131" s="18" t="s">
        <v>146</v>
      </c>
      <c r="BM131" s="224" t="s">
        <v>231</v>
      </c>
    </row>
    <row r="132" s="13" customFormat="1">
      <c r="A132" s="13"/>
      <c r="B132" s="233"/>
      <c r="C132" s="234"/>
      <c r="D132" s="231" t="s">
        <v>152</v>
      </c>
      <c r="E132" s="235" t="s">
        <v>19</v>
      </c>
      <c r="F132" s="236" t="s">
        <v>232</v>
      </c>
      <c r="G132" s="234"/>
      <c r="H132" s="237">
        <v>122</v>
      </c>
      <c r="I132" s="238"/>
      <c r="J132" s="234"/>
      <c r="K132" s="234"/>
      <c r="L132" s="239"/>
      <c r="M132" s="240"/>
      <c r="N132" s="241"/>
      <c r="O132" s="241"/>
      <c r="P132" s="241"/>
      <c r="Q132" s="241"/>
      <c r="R132" s="241"/>
      <c r="S132" s="241"/>
      <c r="T132" s="24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3" t="s">
        <v>152</v>
      </c>
      <c r="AU132" s="243" t="s">
        <v>80</v>
      </c>
      <c r="AV132" s="13" t="s">
        <v>80</v>
      </c>
      <c r="AW132" s="13" t="s">
        <v>33</v>
      </c>
      <c r="AX132" s="13" t="s">
        <v>71</v>
      </c>
      <c r="AY132" s="243" t="s">
        <v>139</v>
      </c>
    </row>
    <row r="133" s="13" customFormat="1">
      <c r="A133" s="13"/>
      <c r="B133" s="233"/>
      <c r="C133" s="234"/>
      <c r="D133" s="231" t="s">
        <v>152</v>
      </c>
      <c r="E133" s="235" t="s">
        <v>19</v>
      </c>
      <c r="F133" s="236" t="s">
        <v>233</v>
      </c>
      <c r="G133" s="234"/>
      <c r="H133" s="237">
        <v>82</v>
      </c>
      <c r="I133" s="238"/>
      <c r="J133" s="234"/>
      <c r="K133" s="234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152</v>
      </c>
      <c r="AU133" s="243" t="s">
        <v>80</v>
      </c>
      <c r="AV133" s="13" t="s">
        <v>80</v>
      </c>
      <c r="AW133" s="13" t="s">
        <v>33</v>
      </c>
      <c r="AX133" s="13" t="s">
        <v>71</v>
      </c>
      <c r="AY133" s="243" t="s">
        <v>139</v>
      </c>
    </row>
    <row r="134" s="13" customFormat="1">
      <c r="A134" s="13"/>
      <c r="B134" s="233"/>
      <c r="C134" s="234"/>
      <c r="D134" s="231" t="s">
        <v>152</v>
      </c>
      <c r="E134" s="235" t="s">
        <v>19</v>
      </c>
      <c r="F134" s="236" t="s">
        <v>234</v>
      </c>
      <c r="G134" s="234"/>
      <c r="H134" s="237">
        <v>102</v>
      </c>
      <c r="I134" s="238"/>
      <c r="J134" s="234"/>
      <c r="K134" s="234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152</v>
      </c>
      <c r="AU134" s="243" t="s">
        <v>80</v>
      </c>
      <c r="AV134" s="13" t="s">
        <v>80</v>
      </c>
      <c r="AW134" s="13" t="s">
        <v>33</v>
      </c>
      <c r="AX134" s="13" t="s">
        <v>71</v>
      </c>
      <c r="AY134" s="243" t="s">
        <v>139</v>
      </c>
    </row>
    <row r="135" s="13" customFormat="1">
      <c r="A135" s="13"/>
      <c r="B135" s="233"/>
      <c r="C135" s="234"/>
      <c r="D135" s="231" t="s">
        <v>152</v>
      </c>
      <c r="E135" s="235" t="s">
        <v>19</v>
      </c>
      <c r="F135" s="236" t="s">
        <v>235</v>
      </c>
      <c r="G135" s="234"/>
      <c r="H135" s="237">
        <v>89</v>
      </c>
      <c r="I135" s="238"/>
      <c r="J135" s="234"/>
      <c r="K135" s="234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152</v>
      </c>
      <c r="AU135" s="243" t="s">
        <v>80</v>
      </c>
      <c r="AV135" s="13" t="s">
        <v>80</v>
      </c>
      <c r="AW135" s="13" t="s">
        <v>33</v>
      </c>
      <c r="AX135" s="13" t="s">
        <v>71</v>
      </c>
      <c r="AY135" s="243" t="s">
        <v>139</v>
      </c>
    </row>
    <row r="136" s="13" customFormat="1">
      <c r="A136" s="13"/>
      <c r="B136" s="233"/>
      <c r="C136" s="234"/>
      <c r="D136" s="231" t="s">
        <v>152</v>
      </c>
      <c r="E136" s="235" t="s">
        <v>19</v>
      </c>
      <c r="F136" s="236" t="s">
        <v>236</v>
      </c>
      <c r="G136" s="234"/>
      <c r="H136" s="237">
        <v>40</v>
      </c>
      <c r="I136" s="238"/>
      <c r="J136" s="234"/>
      <c r="K136" s="234"/>
      <c r="L136" s="239"/>
      <c r="M136" s="240"/>
      <c r="N136" s="241"/>
      <c r="O136" s="241"/>
      <c r="P136" s="241"/>
      <c r="Q136" s="241"/>
      <c r="R136" s="241"/>
      <c r="S136" s="241"/>
      <c r="T136" s="2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3" t="s">
        <v>152</v>
      </c>
      <c r="AU136" s="243" t="s">
        <v>80</v>
      </c>
      <c r="AV136" s="13" t="s">
        <v>80</v>
      </c>
      <c r="AW136" s="13" t="s">
        <v>33</v>
      </c>
      <c r="AX136" s="13" t="s">
        <v>71</v>
      </c>
      <c r="AY136" s="243" t="s">
        <v>139</v>
      </c>
    </row>
    <row r="137" s="13" customFormat="1">
      <c r="A137" s="13"/>
      <c r="B137" s="233"/>
      <c r="C137" s="234"/>
      <c r="D137" s="231" t="s">
        <v>152</v>
      </c>
      <c r="E137" s="235" t="s">
        <v>19</v>
      </c>
      <c r="F137" s="236" t="s">
        <v>237</v>
      </c>
      <c r="G137" s="234"/>
      <c r="H137" s="237">
        <v>122</v>
      </c>
      <c r="I137" s="238"/>
      <c r="J137" s="234"/>
      <c r="K137" s="234"/>
      <c r="L137" s="239"/>
      <c r="M137" s="240"/>
      <c r="N137" s="241"/>
      <c r="O137" s="241"/>
      <c r="P137" s="241"/>
      <c r="Q137" s="241"/>
      <c r="R137" s="241"/>
      <c r="S137" s="241"/>
      <c r="T137" s="24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152</v>
      </c>
      <c r="AU137" s="243" t="s">
        <v>80</v>
      </c>
      <c r="AV137" s="13" t="s">
        <v>80</v>
      </c>
      <c r="AW137" s="13" t="s">
        <v>33</v>
      </c>
      <c r="AX137" s="13" t="s">
        <v>71</v>
      </c>
      <c r="AY137" s="243" t="s">
        <v>139</v>
      </c>
    </row>
    <row r="138" s="13" customFormat="1">
      <c r="A138" s="13"/>
      <c r="B138" s="233"/>
      <c r="C138" s="234"/>
      <c r="D138" s="231" t="s">
        <v>152</v>
      </c>
      <c r="E138" s="235" t="s">
        <v>19</v>
      </c>
      <c r="F138" s="236" t="s">
        <v>238</v>
      </c>
      <c r="G138" s="234"/>
      <c r="H138" s="237">
        <v>13</v>
      </c>
      <c r="I138" s="238"/>
      <c r="J138" s="234"/>
      <c r="K138" s="234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152</v>
      </c>
      <c r="AU138" s="243" t="s">
        <v>80</v>
      </c>
      <c r="AV138" s="13" t="s">
        <v>80</v>
      </c>
      <c r="AW138" s="13" t="s">
        <v>33</v>
      </c>
      <c r="AX138" s="13" t="s">
        <v>71</v>
      </c>
      <c r="AY138" s="243" t="s">
        <v>139</v>
      </c>
    </row>
    <row r="139" s="13" customFormat="1">
      <c r="A139" s="13"/>
      <c r="B139" s="233"/>
      <c r="C139" s="234"/>
      <c r="D139" s="231" t="s">
        <v>152</v>
      </c>
      <c r="E139" s="235" t="s">
        <v>19</v>
      </c>
      <c r="F139" s="236" t="s">
        <v>239</v>
      </c>
      <c r="G139" s="234"/>
      <c r="H139" s="237">
        <v>119</v>
      </c>
      <c r="I139" s="238"/>
      <c r="J139" s="234"/>
      <c r="K139" s="234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152</v>
      </c>
      <c r="AU139" s="243" t="s">
        <v>80</v>
      </c>
      <c r="AV139" s="13" t="s">
        <v>80</v>
      </c>
      <c r="AW139" s="13" t="s">
        <v>33</v>
      </c>
      <c r="AX139" s="13" t="s">
        <v>71</v>
      </c>
      <c r="AY139" s="243" t="s">
        <v>139</v>
      </c>
    </row>
    <row r="140" s="13" customFormat="1">
      <c r="A140" s="13"/>
      <c r="B140" s="233"/>
      <c r="C140" s="234"/>
      <c r="D140" s="231" t="s">
        <v>152</v>
      </c>
      <c r="E140" s="235" t="s">
        <v>19</v>
      </c>
      <c r="F140" s="236" t="s">
        <v>240</v>
      </c>
      <c r="G140" s="234"/>
      <c r="H140" s="237">
        <v>31</v>
      </c>
      <c r="I140" s="238"/>
      <c r="J140" s="234"/>
      <c r="K140" s="234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152</v>
      </c>
      <c r="AU140" s="243" t="s">
        <v>80</v>
      </c>
      <c r="AV140" s="13" t="s">
        <v>80</v>
      </c>
      <c r="AW140" s="13" t="s">
        <v>33</v>
      </c>
      <c r="AX140" s="13" t="s">
        <v>71</v>
      </c>
      <c r="AY140" s="243" t="s">
        <v>139</v>
      </c>
    </row>
    <row r="141" s="13" customFormat="1">
      <c r="A141" s="13"/>
      <c r="B141" s="233"/>
      <c r="C141" s="234"/>
      <c r="D141" s="231" t="s">
        <v>152</v>
      </c>
      <c r="E141" s="235" t="s">
        <v>19</v>
      </c>
      <c r="F141" s="236" t="s">
        <v>241</v>
      </c>
      <c r="G141" s="234"/>
      <c r="H141" s="237">
        <v>35</v>
      </c>
      <c r="I141" s="238"/>
      <c r="J141" s="234"/>
      <c r="K141" s="234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152</v>
      </c>
      <c r="AU141" s="243" t="s">
        <v>80</v>
      </c>
      <c r="AV141" s="13" t="s">
        <v>80</v>
      </c>
      <c r="AW141" s="13" t="s">
        <v>33</v>
      </c>
      <c r="AX141" s="13" t="s">
        <v>71</v>
      </c>
      <c r="AY141" s="243" t="s">
        <v>139</v>
      </c>
    </row>
    <row r="142" s="14" customFormat="1">
      <c r="A142" s="14"/>
      <c r="B142" s="254"/>
      <c r="C142" s="255"/>
      <c r="D142" s="231" t="s">
        <v>152</v>
      </c>
      <c r="E142" s="256" t="s">
        <v>19</v>
      </c>
      <c r="F142" s="257" t="s">
        <v>242</v>
      </c>
      <c r="G142" s="255"/>
      <c r="H142" s="258">
        <v>755</v>
      </c>
      <c r="I142" s="259"/>
      <c r="J142" s="255"/>
      <c r="K142" s="255"/>
      <c r="L142" s="260"/>
      <c r="M142" s="261"/>
      <c r="N142" s="262"/>
      <c r="O142" s="262"/>
      <c r="P142" s="262"/>
      <c r="Q142" s="262"/>
      <c r="R142" s="262"/>
      <c r="S142" s="262"/>
      <c r="T142" s="26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4" t="s">
        <v>152</v>
      </c>
      <c r="AU142" s="264" t="s">
        <v>80</v>
      </c>
      <c r="AV142" s="14" t="s">
        <v>146</v>
      </c>
      <c r="AW142" s="14" t="s">
        <v>33</v>
      </c>
      <c r="AX142" s="14" t="s">
        <v>78</v>
      </c>
      <c r="AY142" s="264" t="s">
        <v>139</v>
      </c>
    </row>
    <row r="143" s="2" customFormat="1" ht="24.15" customHeight="1">
      <c r="A143" s="39"/>
      <c r="B143" s="40"/>
      <c r="C143" s="213" t="s">
        <v>8</v>
      </c>
      <c r="D143" s="213" t="s">
        <v>141</v>
      </c>
      <c r="E143" s="214" t="s">
        <v>243</v>
      </c>
      <c r="F143" s="215" t="s">
        <v>244</v>
      </c>
      <c r="G143" s="216" t="s">
        <v>156</v>
      </c>
      <c r="H143" s="217">
        <v>622</v>
      </c>
      <c r="I143" s="218"/>
      <c r="J143" s="219">
        <f>ROUND(I143*H143,2)</f>
        <v>0</v>
      </c>
      <c r="K143" s="215" t="s">
        <v>145</v>
      </c>
      <c r="L143" s="45"/>
      <c r="M143" s="220" t="s">
        <v>19</v>
      </c>
      <c r="N143" s="221" t="s">
        <v>42</v>
      </c>
      <c r="O143" s="85"/>
      <c r="P143" s="222">
        <f>O143*H143</f>
        <v>0</v>
      </c>
      <c r="Q143" s="222">
        <v>0</v>
      </c>
      <c r="R143" s="222">
        <f>Q143*H143</f>
        <v>0</v>
      </c>
      <c r="S143" s="222">
        <v>0</v>
      </c>
      <c r="T143" s="223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4" t="s">
        <v>146</v>
      </c>
      <c r="AT143" s="224" t="s">
        <v>141</v>
      </c>
      <c r="AU143" s="224" t="s">
        <v>80</v>
      </c>
      <c r="AY143" s="18" t="s">
        <v>139</v>
      </c>
      <c r="BE143" s="225">
        <f>IF(N143="základní",J143,0)</f>
        <v>0</v>
      </c>
      <c r="BF143" s="225">
        <f>IF(N143="snížená",J143,0)</f>
        <v>0</v>
      </c>
      <c r="BG143" s="225">
        <f>IF(N143="zákl. přenesená",J143,0)</f>
        <v>0</v>
      </c>
      <c r="BH143" s="225">
        <f>IF(N143="sníž. přenesená",J143,0)</f>
        <v>0</v>
      </c>
      <c r="BI143" s="225">
        <f>IF(N143="nulová",J143,0)</f>
        <v>0</v>
      </c>
      <c r="BJ143" s="18" t="s">
        <v>78</v>
      </c>
      <c r="BK143" s="225">
        <f>ROUND(I143*H143,2)</f>
        <v>0</v>
      </c>
      <c r="BL143" s="18" t="s">
        <v>146</v>
      </c>
      <c r="BM143" s="224" t="s">
        <v>245</v>
      </c>
    </row>
    <row r="144" s="2" customFormat="1">
      <c r="A144" s="39"/>
      <c r="B144" s="40"/>
      <c r="C144" s="41"/>
      <c r="D144" s="226" t="s">
        <v>148</v>
      </c>
      <c r="E144" s="41"/>
      <c r="F144" s="227" t="s">
        <v>246</v>
      </c>
      <c r="G144" s="41"/>
      <c r="H144" s="41"/>
      <c r="I144" s="228"/>
      <c r="J144" s="41"/>
      <c r="K144" s="41"/>
      <c r="L144" s="45"/>
      <c r="M144" s="229"/>
      <c r="N144" s="230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148</v>
      </c>
      <c r="AU144" s="18" t="s">
        <v>80</v>
      </c>
    </row>
    <row r="145" s="2" customFormat="1" ht="16.5" customHeight="1">
      <c r="A145" s="39"/>
      <c r="B145" s="40"/>
      <c r="C145" s="244" t="s">
        <v>247</v>
      </c>
      <c r="D145" s="244" t="s">
        <v>184</v>
      </c>
      <c r="E145" s="245" t="s">
        <v>248</v>
      </c>
      <c r="F145" s="246" t="s">
        <v>249</v>
      </c>
      <c r="G145" s="247" t="s">
        <v>156</v>
      </c>
      <c r="H145" s="248">
        <v>622</v>
      </c>
      <c r="I145" s="249"/>
      <c r="J145" s="250">
        <f>ROUND(I145*H145,2)</f>
        <v>0</v>
      </c>
      <c r="K145" s="246" t="s">
        <v>19</v>
      </c>
      <c r="L145" s="251"/>
      <c r="M145" s="252" t="s">
        <v>19</v>
      </c>
      <c r="N145" s="253" t="s">
        <v>42</v>
      </c>
      <c r="O145" s="85"/>
      <c r="P145" s="222">
        <f>O145*H145</f>
        <v>0</v>
      </c>
      <c r="Q145" s="222">
        <v>0</v>
      </c>
      <c r="R145" s="222">
        <f>Q145*H145</f>
        <v>0</v>
      </c>
      <c r="S145" s="222">
        <v>0</v>
      </c>
      <c r="T145" s="223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4" t="s">
        <v>188</v>
      </c>
      <c r="AT145" s="224" t="s">
        <v>184</v>
      </c>
      <c r="AU145" s="224" t="s">
        <v>80</v>
      </c>
      <c r="AY145" s="18" t="s">
        <v>139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18" t="s">
        <v>78</v>
      </c>
      <c r="BK145" s="225">
        <f>ROUND(I145*H145,2)</f>
        <v>0</v>
      </c>
      <c r="BL145" s="18" t="s">
        <v>146</v>
      </c>
      <c r="BM145" s="224" t="s">
        <v>250</v>
      </c>
    </row>
    <row r="146" s="13" customFormat="1">
      <c r="A146" s="13"/>
      <c r="B146" s="233"/>
      <c r="C146" s="234"/>
      <c r="D146" s="231" t="s">
        <v>152</v>
      </c>
      <c r="E146" s="235" t="s">
        <v>19</v>
      </c>
      <c r="F146" s="236" t="s">
        <v>251</v>
      </c>
      <c r="G146" s="234"/>
      <c r="H146" s="237">
        <v>105</v>
      </c>
      <c r="I146" s="238"/>
      <c r="J146" s="234"/>
      <c r="K146" s="234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152</v>
      </c>
      <c r="AU146" s="243" t="s">
        <v>80</v>
      </c>
      <c r="AV146" s="13" t="s">
        <v>80</v>
      </c>
      <c r="AW146" s="13" t="s">
        <v>33</v>
      </c>
      <c r="AX146" s="13" t="s">
        <v>71</v>
      </c>
      <c r="AY146" s="243" t="s">
        <v>139</v>
      </c>
    </row>
    <row r="147" s="13" customFormat="1">
      <c r="A147" s="13"/>
      <c r="B147" s="233"/>
      <c r="C147" s="234"/>
      <c r="D147" s="231" t="s">
        <v>152</v>
      </c>
      <c r="E147" s="235" t="s">
        <v>19</v>
      </c>
      <c r="F147" s="236" t="s">
        <v>252</v>
      </c>
      <c r="G147" s="234"/>
      <c r="H147" s="237">
        <v>96</v>
      </c>
      <c r="I147" s="238"/>
      <c r="J147" s="234"/>
      <c r="K147" s="234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152</v>
      </c>
      <c r="AU147" s="243" t="s">
        <v>80</v>
      </c>
      <c r="AV147" s="13" t="s">
        <v>80</v>
      </c>
      <c r="AW147" s="13" t="s">
        <v>33</v>
      </c>
      <c r="AX147" s="13" t="s">
        <v>71</v>
      </c>
      <c r="AY147" s="243" t="s">
        <v>139</v>
      </c>
    </row>
    <row r="148" s="13" customFormat="1">
      <c r="A148" s="13"/>
      <c r="B148" s="233"/>
      <c r="C148" s="234"/>
      <c r="D148" s="231" t="s">
        <v>152</v>
      </c>
      <c r="E148" s="235" t="s">
        <v>19</v>
      </c>
      <c r="F148" s="236" t="s">
        <v>253</v>
      </c>
      <c r="G148" s="234"/>
      <c r="H148" s="237">
        <v>96</v>
      </c>
      <c r="I148" s="238"/>
      <c r="J148" s="234"/>
      <c r="K148" s="234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152</v>
      </c>
      <c r="AU148" s="243" t="s">
        <v>80</v>
      </c>
      <c r="AV148" s="13" t="s">
        <v>80</v>
      </c>
      <c r="AW148" s="13" t="s">
        <v>33</v>
      </c>
      <c r="AX148" s="13" t="s">
        <v>71</v>
      </c>
      <c r="AY148" s="243" t="s">
        <v>139</v>
      </c>
    </row>
    <row r="149" s="13" customFormat="1">
      <c r="A149" s="13"/>
      <c r="B149" s="233"/>
      <c r="C149" s="234"/>
      <c r="D149" s="231" t="s">
        <v>152</v>
      </c>
      <c r="E149" s="235" t="s">
        <v>19</v>
      </c>
      <c r="F149" s="236" t="s">
        <v>254</v>
      </c>
      <c r="G149" s="234"/>
      <c r="H149" s="237">
        <v>107</v>
      </c>
      <c r="I149" s="238"/>
      <c r="J149" s="234"/>
      <c r="K149" s="234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152</v>
      </c>
      <c r="AU149" s="243" t="s">
        <v>80</v>
      </c>
      <c r="AV149" s="13" t="s">
        <v>80</v>
      </c>
      <c r="AW149" s="13" t="s">
        <v>33</v>
      </c>
      <c r="AX149" s="13" t="s">
        <v>71</v>
      </c>
      <c r="AY149" s="243" t="s">
        <v>139</v>
      </c>
    </row>
    <row r="150" s="13" customFormat="1">
      <c r="A150" s="13"/>
      <c r="B150" s="233"/>
      <c r="C150" s="234"/>
      <c r="D150" s="231" t="s">
        <v>152</v>
      </c>
      <c r="E150" s="235" t="s">
        <v>19</v>
      </c>
      <c r="F150" s="236" t="s">
        <v>255</v>
      </c>
      <c r="G150" s="234"/>
      <c r="H150" s="237">
        <v>47</v>
      </c>
      <c r="I150" s="238"/>
      <c r="J150" s="234"/>
      <c r="K150" s="234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152</v>
      </c>
      <c r="AU150" s="243" t="s">
        <v>80</v>
      </c>
      <c r="AV150" s="13" t="s">
        <v>80</v>
      </c>
      <c r="AW150" s="13" t="s">
        <v>33</v>
      </c>
      <c r="AX150" s="13" t="s">
        <v>71</v>
      </c>
      <c r="AY150" s="243" t="s">
        <v>139</v>
      </c>
    </row>
    <row r="151" s="13" customFormat="1">
      <c r="A151" s="13"/>
      <c r="B151" s="233"/>
      <c r="C151" s="234"/>
      <c r="D151" s="231" t="s">
        <v>152</v>
      </c>
      <c r="E151" s="235" t="s">
        <v>19</v>
      </c>
      <c r="F151" s="236" t="s">
        <v>256</v>
      </c>
      <c r="G151" s="234"/>
      <c r="H151" s="237">
        <v>41</v>
      </c>
      <c r="I151" s="238"/>
      <c r="J151" s="234"/>
      <c r="K151" s="234"/>
      <c r="L151" s="239"/>
      <c r="M151" s="240"/>
      <c r="N151" s="241"/>
      <c r="O151" s="241"/>
      <c r="P151" s="241"/>
      <c r="Q151" s="241"/>
      <c r="R151" s="241"/>
      <c r="S151" s="241"/>
      <c r="T151" s="24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3" t="s">
        <v>152</v>
      </c>
      <c r="AU151" s="243" t="s">
        <v>80</v>
      </c>
      <c r="AV151" s="13" t="s">
        <v>80</v>
      </c>
      <c r="AW151" s="13" t="s">
        <v>33</v>
      </c>
      <c r="AX151" s="13" t="s">
        <v>71</v>
      </c>
      <c r="AY151" s="243" t="s">
        <v>139</v>
      </c>
    </row>
    <row r="152" s="13" customFormat="1">
      <c r="A152" s="13"/>
      <c r="B152" s="233"/>
      <c r="C152" s="234"/>
      <c r="D152" s="231" t="s">
        <v>152</v>
      </c>
      <c r="E152" s="235" t="s">
        <v>19</v>
      </c>
      <c r="F152" s="236" t="s">
        <v>257</v>
      </c>
      <c r="G152" s="234"/>
      <c r="H152" s="237">
        <v>66</v>
      </c>
      <c r="I152" s="238"/>
      <c r="J152" s="234"/>
      <c r="K152" s="234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152</v>
      </c>
      <c r="AU152" s="243" t="s">
        <v>80</v>
      </c>
      <c r="AV152" s="13" t="s">
        <v>80</v>
      </c>
      <c r="AW152" s="13" t="s">
        <v>33</v>
      </c>
      <c r="AX152" s="13" t="s">
        <v>71</v>
      </c>
      <c r="AY152" s="243" t="s">
        <v>139</v>
      </c>
    </row>
    <row r="153" s="13" customFormat="1">
      <c r="A153" s="13"/>
      <c r="B153" s="233"/>
      <c r="C153" s="234"/>
      <c r="D153" s="231" t="s">
        <v>152</v>
      </c>
      <c r="E153" s="235" t="s">
        <v>19</v>
      </c>
      <c r="F153" s="236" t="s">
        <v>258</v>
      </c>
      <c r="G153" s="234"/>
      <c r="H153" s="237">
        <v>10</v>
      </c>
      <c r="I153" s="238"/>
      <c r="J153" s="234"/>
      <c r="K153" s="234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152</v>
      </c>
      <c r="AU153" s="243" t="s">
        <v>80</v>
      </c>
      <c r="AV153" s="13" t="s">
        <v>80</v>
      </c>
      <c r="AW153" s="13" t="s">
        <v>33</v>
      </c>
      <c r="AX153" s="13" t="s">
        <v>71</v>
      </c>
      <c r="AY153" s="243" t="s">
        <v>139</v>
      </c>
    </row>
    <row r="154" s="13" customFormat="1">
      <c r="A154" s="13"/>
      <c r="B154" s="233"/>
      <c r="C154" s="234"/>
      <c r="D154" s="231" t="s">
        <v>152</v>
      </c>
      <c r="E154" s="235" t="s">
        <v>19</v>
      </c>
      <c r="F154" s="236" t="s">
        <v>259</v>
      </c>
      <c r="G154" s="234"/>
      <c r="H154" s="237">
        <v>10</v>
      </c>
      <c r="I154" s="238"/>
      <c r="J154" s="234"/>
      <c r="K154" s="234"/>
      <c r="L154" s="239"/>
      <c r="M154" s="240"/>
      <c r="N154" s="241"/>
      <c r="O154" s="241"/>
      <c r="P154" s="241"/>
      <c r="Q154" s="241"/>
      <c r="R154" s="241"/>
      <c r="S154" s="241"/>
      <c r="T154" s="24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3" t="s">
        <v>152</v>
      </c>
      <c r="AU154" s="243" t="s">
        <v>80</v>
      </c>
      <c r="AV154" s="13" t="s">
        <v>80</v>
      </c>
      <c r="AW154" s="13" t="s">
        <v>33</v>
      </c>
      <c r="AX154" s="13" t="s">
        <v>71</v>
      </c>
      <c r="AY154" s="243" t="s">
        <v>139</v>
      </c>
    </row>
    <row r="155" s="13" customFormat="1">
      <c r="A155" s="13"/>
      <c r="B155" s="233"/>
      <c r="C155" s="234"/>
      <c r="D155" s="231" t="s">
        <v>152</v>
      </c>
      <c r="E155" s="235" t="s">
        <v>19</v>
      </c>
      <c r="F155" s="236" t="s">
        <v>260</v>
      </c>
      <c r="G155" s="234"/>
      <c r="H155" s="237">
        <v>13</v>
      </c>
      <c r="I155" s="238"/>
      <c r="J155" s="234"/>
      <c r="K155" s="234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152</v>
      </c>
      <c r="AU155" s="243" t="s">
        <v>80</v>
      </c>
      <c r="AV155" s="13" t="s">
        <v>80</v>
      </c>
      <c r="AW155" s="13" t="s">
        <v>33</v>
      </c>
      <c r="AX155" s="13" t="s">
        <v>71</v>
      </c>
      <c r="AY155" s="243" t="s">
        <v>139</v>
      </c>
    </row>
    <row r="156" s="13" customFormat="1">
      <c r="A156" s="13"/>
      <c r="B156" s="233"/>
      <c r="C156" s="234"/>
      <c r="D156" s="231" t="s">
        <v>152</v>
      </c>
      <c r="E156" s="235" t="s">
        <v>19</v>
      </c>
      <c r="F156" s="236" t="s">
        <v>261</v>
      </c>
      <c r="G156" s="234"/>
      <c r="H156" s="237">
        <v>31</v>
      </c>
      <c r="I156" s="238"/>
      <c r="J156" s="234"/>
      <c r="K156" s="234"/>
      <c r="L156" s="239"/>
      <c r="M156" s="240"/>
      <c r="N156" s="241"/>
      <c r="O156" s="241"/>
      <c r="P156" s="241"/>
      <c r="Q156" s="241"/>
      <c r="R156" s="241"/>
      <c r="S156" s="241"/>
      <c r="T156" s="24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152</v>
      </c>
      <c r="AU156" s="243" t="s">
        <v>80</v>
      </c>
      <c r="AV156" s="13" t="s">
        <v>80</v>
      </c>
      <c r="AW156" s="13" t="s">
        <v>33</v>
      </c>
      <c r="AX156" s="13" t="s">
        <v>71</v>
      </c>
      <c r="AY156" s="243" t="s">
        <v>139</v>
      </c>
    </row>
    <row r="157" s="14" customFormat="1">
      <c r="A157" s="14"/>
      <c r="B157" s="254"/>
      <c r="C157" s="255"/>
      <c r="D157" s="231" t="s">
        <v>152</v>
      </c>
      <c r="E157" s="256" t="s">
        <v>19</v>
      </c>
      <c r="F157" s="257" t="s">
        <v>242</v>
      </c>
      <c r="G157" s="255"/>
      <c r="H157" s="258">
        <v>622</v>
      </c>
      <c r="I157" s="259"/>
      <c r="J157" s="255"/>
      <c r="K157" s="255"/>
      <c r="L157" s="260"/>
      <c r="M157" s="261"/>
      <c r="N157" s="262"/>
      <c r="O157" s="262"/>
      <c r="P157" s="262"/>
      <c r="Q157" s="262"/>
      <c r="R157" s="262"/>
      <c r="S157" s="262"/>
      <c r="T157" s="26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4" t="s">
        <v>152</v>
      </c>
      <c r="AU157" s="264" t="s">
        <v>80</v>
      </c>
      <c r="AV157" s="14" t="s">
        <v>146</v>
      </c>
      <c r="AW157" s="14" t="s">
        <v>33</v>
      </c>
      <c r="AX157" s="14" t="s">
        <v>78</v>
      </c>
      <c r="AY157" s="264" t="s">
        <v>139</v>
      </c>
    </row>
    <row r="158" s="2" customFormat="1" ht="24.15" customHeight="1">
      <c r="A158" s="39"/>
      <c r="B158" s="40"/>
      <c r="C158" s="213" t="s">
        <v>262</v>
      </c>
      <c r="D158" s="213" t="s">
        <v>141</v>
      </c>
      <c r="E158" s="214" t="s">
        <v>263</v>
      </c>
      <c r="F158" s="215" t="s">
        <v>264</v>
      </c>
      <c r="G158" s="216" t="s">
        <v>156</v>
      </c>
      <c r="H158" s="217">
        <v>2</v>
      </c>
      <c r="I158" s="218"/>
      <c r="J158" s="219">
        <f>ROUND(I158*H158,2)</f>
        <v>0</v>
      </c>
      <c r="K158" s="215" t="s">
        <v>145</v>
      </c>
      <c r="L158" s="45"/>
      <c r="M158" s="220" t="s">
        <v>19</v>
      </c>
      <c r="N158" s="221" t="s">
        <v>42</v>
      </c>
      <c r="O158" s="85"/>
      <c r="P158" s="222">
        <f>O158*H158</f>
        <v>0</v>
      </c>
      <c r="Q158" s="222">
        <v>0</v>
      </c>
      <c r="R158" s="222">
        <f>Q158*H158</f>
        <v>0</v>
      </c>
      <c r="S158" s="222">
        <v>0</v>
      </c>
      <c r="T158" s="223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24" t="s">
        <v>146</v>
      </c>
      <c r="AT158" s="224" t="s">
        <v>141</v>
      </c>
      <c r="AU158" s="224" t="s">
        <v>80</v>
      </c>
      <c r="AY158" s="18" t="s">
        <v>139</v>
      </c>
      <c r="BE158" s="225">
        <f>IF(N158="základní",J158,0)</f>
        <v>0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18" t="s">
        <v>78</v>
      </c>
      <c r="BK158" s="225">
        <f>ROUND(I158*H158,2)</f>
        <v>0</v>
      </c>
      <c r="BL158" s="18" t="s">
        <v>146</v>
      </c>
      <c r="BM158" s="224" t="s">
        <v>265</v>
      </c>
    </row>
    <row r="159" s="2" customFormat="1">
      <c r="A159" s="39"/>
      <c r="B159" s="40"/>
      <c r="C159" s="41"/>
      <c r="D159" s="226" t="s">
        <v>148</v>
      </c>
      <c r="E159" s="41"/>
      <c r="F159" s="227" t="s">
        <v>266</v>
      </c>
      <c r="G159" s="41"/>
      <c r="H159" s="41"/>
      <c r="I159" s="228"/>
      <c r="J159" s="41"/>
      <c r="K159" s="41"/>
      <c r="L159" s="45"/>
      <c r="M159" s="229"/>
      <c r="N159" s="230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148</v>
      </c>
      <c r="AU159" s="18" t="s">
        <v>80</v>
      </c>
    </row>
    <row r="160" s="2" customFormat="1">
      <c r="A160" s="39"/>
      <c r="B160" s="40"/>
      <c r="C160" s="41"/>
      <c r="D160" s="231" t="s">
        <v>150</v>
      </c>
      <c r="E160" s="41"/>
      <c r="F160" s="232" t="s">
        <v>267</v>
      </c>
      <c r="G160" s="41"/>
      <c r="H160" s="41"/>
      <c r="I160" s="228"/>
      <c r="J160" s="41"/>
      <c r="K160" s="41"/>
      <c r="L160" s="45"/>
      <c r="M160" s="229"/>
      <c r="N160" s="230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150</v>
      </c>
      <c r="AU160" s="18" t="s">
        <v>80</v>
      </c>
    </row>
    <row r="161" s="2" customFormat="1" ht="16.5" customHeight="1">
      <c r="A161" s="39"/>
      <c r="B161" s="40"/>
      <c r="C161" s="244" t="s">
        <v>268</v>
      </c>
      <c r="D161" s="244" t="s">
        <v>184</v>
      </c>
      <c r="E161" s="245" t="s">
        <v>269</v>
      </c>
      <c r="F161" s="246" t="s">
        <v>270</v>
      </c>
      <c r="G161" s="247" t="s">
        <v>156</v>
      </c>
      <c r="H161" s="248">
        <v>2</v>
      </c>
      <c r="I161" s="249"/>
      <c r="J161" s="250">
        <f>ROUND(I161*H161,2)</f>
        <v>0</v>
      </c>
      <c r="K161" s="246" t="s">
        <v>19</v>
      </c>
      <c r="L161" s="251"/>
      <c r="M161" s="252" t="s">
        <v>19</v>
      </c>
      <c r="N161" s="253" t="s">
        <v>42</v>
      </c>
      <c r="O161" s="85"/>
      <c r="P161" s="222">
        <f>O161*H161</f>
        <v>0</v>
      </c>
      <c r="Q161" s="222">
        <v>0.0040000000000000001</v>
      </c>
      <c r="R161" s="222">
        <f>Q161*H161</f>
        <v>0.0080000000000000002</v>
      </c>
      <c r="S161" s="222">
        <v>0</v>
      </c>
      <c r="T161" s="223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24" t="s">
        <v>188</v>
      </c>
      <c r="AT161" s="224" t="s">
        <v>184</v>
      </c>
      <c r="AU161" s="224" t="s">
        <v>80</v>
      </c>
      <c r="AY161" s="18" t="s">
        <v>139</v>
      </c>
      <c r="BE161" s="225">
        <f>IF(N161="základní",J161,0)</f>
        <v>0</v>
      </c>
      <c r="BF161" s="225">
        <f>IF(N161="snížená",J161,0)</f>
        <v>0</v>
      </c>
      <c r="BG161" s="225">
        <f>IF(N161="zákl. přenesená",J161,0)</f>
        <v>0</v>
      </c>
      <c r="BH161" s="225">
        <f>IF(N161="sníž. přenesená",J161,0)</f>
        <v>0</v>
      </c>
      <c r="BI161" s="225">
        <f>IF(N161="nulová",J161,0)</f>
        <v>0</v>
      </c>
      <c r="BJ161" s="18" t="s">
        <v>78</v>
      </c>
      <c r="BK161" s="225">
        <f>ROUND(I161*H161,2)</f>
        <v>0</v>
      </c>
      <c r="BL161" s="18" t="s">
        <v>146</v>
      </c>
      <c r="BM161" s="224" t="s">
        <v>271</v>
      </c>
    </row>
    <row r="162" s="13" customFormat="1">
      <c r="A162" s="13"/>
      <c r="B162" s="233"/>
      <c r="C162" s="234"/>
      <c r="D162" s="231" t="s">
        <v>152</v>
      </c>
      <c r="E162" s="235" t="s">
        <v>19</v>
      </c>
      <c r="F162" s="236" t="s">
        <v>272</v>
      </c>
      <c r="G162" s="234"/>
      <c r="H162" s="237">
        <v>2</v>
      </c>
      <c r="I162" s="238"/>
      <c r="J162" s="234"/>
      <c r="K162" s="234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152</v>
      </c>
      <c r="AU162" s="243" t="s">
        <v>80</v>
      </c>
      <c r="AV162" s="13" t="s">
        <v>80</v>
      </c>
      <c r="AW162" s="13" t="s">
        <v>33</v>
      </c>
      <c r="AX162" s="13" t="s">
        <v>78</v>
      </c>
      <c r="AY162" s="243" t="s">
        <v>139</v>
      </c>
    </row>
    <row r="163" s="2" customFormat="1" ht="21.75" customHeight="1">
      <c r="A163" s="39"/>
      <c r="B163" s="40"/>
      <c r="C163" s="213" t="s">
        <v>273</v>
      </c>
      <c r="D163" s="213" t="s">
        <v>141</v>
      </c>
      <c r="E163" s="214" t="s">
        <v>274</v>
      </c>
      <c r="F163" s="215" t="s">
        <v>275</v>
      </c>
      <c r="G163" s="216" t="s">
        <v>156</v>
      </c>
      <c r="H163" s="217">
        <v>2</v>
      </c>
      <c r="I163" s="218"/>
      <c r="J163" s="219">
        <f>ROUND(I163*H163,2)</f>
        <v>0</v>
      </c>
      <c r="K163" s="215" t="s">
        <v>145</v>
      </c>
      <c r="L163" s="45"/>
      <c r="M163" s="220" t="s">
        <v>19</v>
      </c>
      <c r="N163" s="221" t="s">
        <v>42</v>
      </c>
      <c r="O163" s="85"/>
      <c r="P163" s="222">
        <f>O163*H163</f>
        <v>0</v>
      </c>
      <c r="Q163" s="222">
        <v>0</v>
      </c>
      <c r="R163" s="222">
        <f>Q163*H163</f>
        <v>0</v>
      </c>
      <c r="S163" s="222">
        <v>0</v>
      </c>
      <c r="T163" s="223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24" t="s">
        <v>146</v>
      </c>
      <c r="AT163" s="224" t="s">
        <v>141</v>
      </c>
      <c r="AU163" s="224" t="s">
        <v>80</v>
      </c>
      <c r="AY163" s="18" t="s">
        <v>139</v>
      </c>
      <c r="BE163" s="225">
        <f>IF(N163="základní",J163,0)</f>
        <v>0</v>
      </c>
      <c r="BF163" s="225">
        <f>IF(N163="snížená",J163,0)</f>
        <v>0</v>
      </c>
      <c r="BG163" s="225">
        <f>IF(N163="zákl. přenesená",J163,0)</f>
        <v>0</v>
      </c>
      <c r="BH163" s="225">
        <f>IF(N163="sníž. přenesená",J163,0)</f>
        <v>0</v>
      </c>
      <c r="BI163" s="225">
        <f>IF(N163="nulová",J163,0)</f>
        <v>0</v>
      </c>
      <c r="BJ163" s="18" t="s">
        <v>78</v>
      </c>
      <c r="BK163" s="225">
        <f>ROUND(I163*H163,2)</f>
        <v>0</v>
      </c>
      <c r="BL163" s="18" t="s">
        <v>146</v>
      </c>
      <c r="BM163" s="224" t="s">
        <v>276</v>
      </c>
    </row>
    <row r="164" s="2" customFormat="1">
      <c r="A164" s="39"/>
      <c r="B164" s="40"/>
      <c r="C164" s="41"/>
      <c r="D164" s="226" t="s">
        <v>148</v>
      </c>
      <c r="E164" s="41"/>
      <c r="F164" s="227" t="s">
        <v>277</v>
      </c>
      <c r="G164" s="41"/>
      <c r="H164" s="41"/>
      <c r="I164" s="228"/>
      <c r="J164" s="41"/>
      <c r="K164" s="41"/>
      <c r="L164" s="45"/>
      <c r="M164" s="229"/>
      <c r="N164" s="230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148</v>
      </c>
      <c r="AU164" s="18" t="s">
        <v>80</v>
      </c>
    </row>
    <row r="165" s="2" customFormat="1" ht="16.5" customHeight="1">
      <c r="A165" s="39"/>
      <c r="B165" s="40"/>
      <c r="C165" s="213" t="s">
        <v>278</v>
      </c>
      <c r="D165" s="213" t="s">
        <v>141</v>
      </c>
      <c r="E165" s="214" t="s">
        <v>279</v>
      </c>
      <c r="F165" s="215" t="s">
        <v>280</v>
      </c>
      <c r="G165" s="216" t="s">
        <v>156</v>
      </c>
      <c r="H165" s="217">
        <v>1379</v>
      </c>
      <c r="I165" s="218"/>
      <c r="J165" s="219">
        <f>ROUND(I165*H165,2)</f>
        <v>0</v>
      </c>
      <c r="K165" s="215" t="s">
        <v>19</v>
      </c>
      <c r="L165" s="45"/>
      <c r="M165" s="220" t="s">
        <v>19</v>
      </c>
      <c r="N165" s="221" t="s">
        <v>42</v>
      </c>
      <c r="O165" s="85"/>
      <c r="P165" s="222">
        <f>O165*H165</f>
        <v>0</v>
      </c>
      <c r="Q165" s="222">
        <v>0</v>
      </c>
      <c r="R165" s="222">
        <f>Q165*H165</f>
        <v>0</v>
      </c>
      <c r="S165" s="222">
        <v>0</v>
      </c>
      <c r="T165" s="223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24" t="s">
        <v>146</v>
      </c>
      <c r="AT165" s="224" t="s">
        <v>141</v>
      </c>
      <c r="AU165" s="224" t="s">
        <v>80</v>
      </c>
      <c r="AY165" s="18" t="s">
        <v>139</v>
      </c>
      <c r="BE165" s="225">
        <f>IF(N165="základní",J165,0)</f>
        <v>0</v>
      </c>
      <c r="BF165" s="225">
        <f>IF(N165="snížená",J165,0)</f>
        <v>0</v>
      </c>
      <c r="BG165" s="225">
        <f>IF(N165="zákl. přenesená",J165,0)</f>
        <v>0</v>
      </c>
      <c r="BH165" s="225">
        <f>IF(N165="sníž. přenesená",J165,0)</f>
        <v>0</v>
      </c>
      <c r="BI165" s="225">
        <f>IF(N165="nulová",J165,0)</f>
        <v>0</v>
      </c>
      <c r="BJ165" s="18" t="s">
        <v>78</v>
      </c>
      <c r="BK165" s="225">
        <f>ROUND(I165*H165,2)</f>
        <v>0</v>
      </c>
      <c r="BL165" s="18" t="s">
        <v>146</v>
      </c>
      <c r="BM165" s="224" t="s">
        <v>281</v>
      </c>
    </row>
    <row r="166" s="2" customFormat="1">
      <c r="A166" s="39"/>
      <c r="B166" s="40"/>
      <c r="C166" s="41"/>
      <c r="D166" s="231" t="s">
        <v>150</v>
      </c>
      <c r="E166" s="41"/>
      <c r="F166" s="232" t="s">
        <v>282</v>
      </c>
      <c r="G166" s="41"/>
      <c r="H166" s="41"/>
      <c r="I166" s="228"/>
      <c r="J166" s="41"/>
      <c r="K166" s="41"/>
      <c r="L166" s="45"/>
      <c r="M166" s="229"/>
      <c r="N166" s="230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150</v>
      </c>
      <c r="AU166" s="18" t="s">
        <v>80</v>
      </c>
    </row>
    <row r="167" s="13" customFormat="1">
      <c r="A167" s="13"/>
      <c r="B167" s="233"/>
      <c r="C167" s="234"/>
      <c r="D167" s="231" t="s">
        <v>152</v>
      </c>
      <c r="E167" s="235" t="s">
        <v>19</v>
      </c>
      <c r="F167" s="236" t="s">
        <v>283</v>
      </c>
      <c r="G167" s="234"/>
      <c r="H167" s="237">
        <v>1379</v>
      </c>
      <c r="I167" s="238"/>
      <c r="J167" s="234"/>
      <c r="K167" s="234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152</v>
      </c>
      <c r="AU167" s="243" t="s">
        <v>80</v>
      </c>
      <c r="AV167" s="13" t="s">
        <v>80</v>
      </c>
      <c r="AW167" s="13" t="s">
        <v>33</v>
      </c>
      <c r="AX167" s="13" t="s">
        <v>78</v>
      </c>
      <c r="AY167" s="243" t="s">
        <v>139</v>
      </c>
    </row>
    <row r="168" s="2" customFormat="1" ht="16.5" customHeight="1">
      <c r="A168" s="39"/>
      <c r="B168" s="40"/>
      <c r="C168" s="244" t="s">
        <v>7</v>
      </c>
      <c r="D168" s="244" t="s">
        <v>184</v>
      </c>
      <c r="E168" s="245" t="s">
        <v>284</v>
      </c>
      <c r="F168" s="246" t="s">
        <v>186</v>
      </c>
      <c r="G168" s="247" t="s">
        <v>187</v>
      </c>
      <c r="H168" s="248">
        <v>36.604999999999997</v>
      </c>
      <c r="I168" s="249"/>
      <c r="J168" s="250">
        <f>ROUND(I168*H168,2)</f>
        <v>0</v>
      </c>
      <c r="K168" s="246" t="s">
        <v>19</v>
      </c>
      <c r="L168" s="251"/>
      <c r="M168" s="252" t="s">
        <v>19</v>
      </c>
      <c r="N168" s="253" t="s">
        <v>42</v>
      </c>
      <c r="O168" s="85"/>
      <c r="P168" s="222">
        <f>O168*H168</f>
        <v>0</v>
      </c>
      <c r="Q168" s="222">
        <v>0.001</v>
      </c>
      <c r="R168" s="222">
        <f>Q168*H168</f>
        <v>0.036604999999999999</v>
      </c>
      <c r="S168" s="222">
        <v>0</v>
      </c>
      <c r="T168" s="223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4" t="s">
        <v>188</v>
      </c>
      <c r="AT168" s="224" t="s">
        <v>184</v>
      </c>
      <c r="AU168" s="224" t="s">
        <v>80</v>
      </c>
      <c r="AY168" s="18" t="s">
        <v>139</v>
      </c>
      <c r="BE168" s="225">
        <f>IF(N168="základní",J168,0)</f>
        <v>0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18" t="s">
        <v>78</v>
      </c>
      <c r="BK168" s="225">
        <f>ROUND(I168*H168,2)</f>
        <v>0</v>
      </c>
      <c r="BL168" s="18" t="s">
        <v>146</v>
      </c>
      <c r="BM168" s="224" t="s">
        <v>285</v>
      </c>
    </row>
    <row r="169" s="2" customFormat="1">
      <c r="A169" s="39"/>
      <c r="B169" s="40"/>
      <c r="C169" s="41"/>
      <c r="D169" s="231" t="s">
        <v>150</v>
      </c>
      <c r="E169" s="41"/>
      <c r="F169" s="232" t="s">
        <v>286</v>
      </c>
      <c r="G169" s="41"/>
      <c r="H169" s="41"/>
      <c r="I169" s="228"/>
      <c r="J169" s="41"/>
      <c r="K169" s="41"/>
      <c r="L169" s="45"/>
      <c r="M169" s="229"/>
      <c r="N169" s="230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150</v>
      </c>
      <c r="AU169" s="18" t="s">
        <v>80</v>
      </c>
    </row>
    <row r="170" s="13" customFormat="1">
      <c r="A170" s="13"/>
      <c r="B170" s="233"/>
      <c r="C170" s="234"/>
      <c r="D170" s="231" t="s">
        <v>152</v>
      </c>
      <c r="E170" s="235" t="s">
        <v>19</v>
      </c>
      <c r="F170" s="236" t="s">
        <v>287</v>
      </c>
      <c r="G170" s="234"/>
      <c r="H170" s="237">
        <v>36.604999999999997</v>
      </c>
      <c r="I170" s="238"/>
      <c r="J170" s="234"/>
      <c r="K170" s="234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152</v>
      </c>
      <c r="AU170" s="243" t="s">
        <v>80</v>
      </c>
      <c r="AV170" s="13" t="s">
        <v>80</v>
      </c>
      <c r="AW170" s="13" t="s">
        <v>33</v>
      </c>
      <c r="AX170" s="13" t="s">
        <v>78</v>
      </c>
      <c r="AY170" s="243" t="s">
        <v>139</v>
      </c>
    </row>
    <row r="171" s="2" customFormat="1" ht="16.5" customHeight="1">
      <c r="A171" s="39"/>
      <c r="B171" s="40"/>
      <c r="C171" s="244" t="s">
        <v>288</v>
      </c>
      <c r="D171" s="244" t="s">
        <v>184</v>
      </c>
      <c r="E171" s="245" t="s">
        <v>289</v>
      </c>
      <c r="F171" s="246" t="s">
        <v>290</v>
      </c>
      <c r="G171" s="247" t="s">
        <v>187</v>
      </c>
      <c r="H171" s="248">
        <v>26.530000000000001</v>
      </c>
      <c r="I171" s="249"/>
      <c r="J171" s="250">
        <f>ROUND(I171*H171,2)</f>
        <v>0</v>
      </c>
      <c r="K171" s="246" t="s">
        <v>19</v>
      </c>
      <c r="L171" s="251"/>
      <c r="M171" s="252" t="s">
        <v>19</v>
      </c>
      <c r="N171" s="253" t="s">
        <v>42</v>
      </c>
      <c r="O171" s="85"/>
      <c r="P171" s="222">
        <f>O171*H171</f>
        <v>0</v>
      </c>
      <c r="Q171" s="222">
        <v>0.001</v>
      </c>
      <c r="R171" s="222">
        <f>Q171*H171</f>
        <v>0.026530000000000001</v>
      </c>
      <c r="S171" s="222">
        <v>0</v>
      </c>
      <c r="T171" s="223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24" t="s">
        <v>188</v>
      </c>
      <c r="AT171" s="224" t="s">
        <v>184</v>
      </c>
      <c r="AU171" s="224" t="s">
        <v>80</v>
      </c>
      <c r="AY171" s="18" t="s">
        <v>139</v>
      </c>
      <c r="BE171" s="225">
        <f>IF(N171="základní",J171,0)</f>
        <v>0</v>
      </c>
      <c r="BF171" s="225">
        <f>IF(N171="snížená",J171,0)</f>
        <v>0</v>
      </c>
      <c r="BG171" s="225">
        <f>IF(N171="zákl. přenesená",J171,0)</f>
        <v>0</v>
      </c>
      <c r="BH171" s="225">
        <f>IF(N171="sníž. přenesená",J171,0)</f>
        <v>0</v>
      </c>
      <c r="BI171" s="225">
        <f>IF(N171="nulová",J171,0)</f>
        <v>0</v>
      </c>
      <c r="BJ171" s="18" t="s">
        <v>78</v>
      </c>
      <c r="BK171" s="225">
        <f>ROUND(I171*H171,2)</f>
        <v>0</v>
      </c>
      <c r="BL171" s="18" t="s">
        <v>146</v>
      </c>
      <c r="BM171" s="224" t="s">
        <v>291</v>
      </c>
    </row>
    <row r="172" s="2" customFormat="1">
      <c r="A172" s="39"/>
      <c r="B172" s="40"/>
      <c r="C172" s="41"/>
      <c r="D172" s="231" t="s">
        <v>150</v>
      </c>
      <c r="E172" s="41"/>
      <c r="F172" s="232" t="s">
        <v>292</v>
      </c>
      <c r="G172" s="41"/>
      <c r="H172" s="41"/>
      <c r="I172" s="228"/>
      <c r="J172" s="41"/>
      <c r="K172" s="41"/>
      <c r="L172" s="45"/>
      <c r="M172" s="229"/>
      <c r="N172" s="230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150</v>
      </c>
      <c r="AU172" s="18" t="s">
        <v>80</v>
      </c>
    </row>
    <row r="173" s="13" customFormat="1">
      <c r="A173" s="13"/>
      <c r="B173" s="233"/>
      <c r="C173" s="234"/>
      <c r="D173" s="231" t="s">
        <v>152</v>
      </c>
      <c r="E173" s="235" t="s">
        <v>19</v>
      </c>
      <c r="F173" s="236" t="s">
        <v>293</v>
      </c>
      <c r="G173" s="234"/>
      <c r="H173" s="237">
        <v>26.530000000000001</v>
      </c>
      <c r="I173" s="238"/>
      <c r="J173" s="234"/>
      <c r="K173" s="234"/>
      <c r="L173" s="239"/>
      <c r="M173" s="240"/>
      <c r="N173" s="241"/>
      <c r="O173" s="241"/>
      <c r="P173" s="241"/>
      <c r="Q173" s="241"/>
      <c r="R173" s="241"/>
      <c r="S173" s="241"/>
      <c r="T173" s="2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152</v>
      </c>
      <c r="AU173" s="243" t="s">
        <v>80</v>
      </c>
      <c r="AV173" s="13" t="s">
        <v>80</v>
      </c>
      <c r="AW173" s="13" t="s">
        <v>33</v>
      </c>
      <c r="AX173" s="13" t="s">
        <v>78</v>
      </c>
      <c r="AY173" s="243" t="s">
        <v>139</v>
      </c>
    </row>
    <row r="174" s="2" customFormat="1" ht="24.15" customHeight="1">
      <c r="A174" s="39"/>
      <c r="B174" s="40"/>
      <c r="C174" s="213" t="s">
        <v>294</v>
      </c>
      <c r="D174" s="213" t="s">
        <v>141</v>
      </c>
      <c r="E174" s="214" t="s">
        <v>295</v>
      </c>
      <c r="F174" s="215" t="s">
        <v>296</v>
      </c>
      <c r="G174" s="216" t="s">
        <v>297</v>
      </c>
      <c r="H174" s="217">
        <v>1594</v>
      </c>
      <c r="I174" s="218"/>
      <c r="J174" s="219">
        <f>ROUND(I174*H174,2)</f>
        <v>0</v>
      </c>
      <c r="K174" s="215" t="s">
        <v>19</v>
      </c>
      <c r="L174" s="45"/>
      <c r="M174" s="220" t="s">
        <v>19</v>
      </c>
      <c r="N174" s="221" t="s">
        <v>42</v>
      </c>
      <c r="O174" s="85"/>
      <c r="P174" s="222">
        <f>O174*H174</f>
        <v>0</v>
      </c>
      <c r="Q174" s="222">
        <v>0.02</v>
      </c>
      <c r="R174" s="222">
        <f>Q174*H174</f>
        <v>31.879999999999999</v>
      </c>
      <c r="S174" s="222">
        <v>0</v>
      </c>
      <c r="T174" s="223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24" t="s">
        <v>146</v>
      </c>
      <c r="AT174" s="224" t="s">
        <v>141</v>
      </c>
      <c r="AU174" s="224" t="s">
        <v>80</v>
      </c>
      <c r="AY174" s="18" t="s">
        <v>139</v>
      </c>
      <c r="BE174" s="225">
        <f>IF(N174="základní",J174,0)</f>
        <v>0</v>
      </c>
      <c r="BF174" s="225">
        <f>IF(N174="snížená",J174,0)</f>
        <v>0</v>
      </c>
      <c r="BG174" s="225">
        <f>IF(N174="zákl. přenesená",J174,0)</f>
        <v>0</v>
      </c>
      <c r="BH174" s="225">
        <f>IF(N174="sníž. přenesená",J174,0)</f>
        <v>0</v>
      </c>
      <c r="BI174" s="225">
        <f>IF(N174="nulová",J174,0)</f>
        <v>0</v>
      </c>
      <c r="BJ174" s="18" t="s">
        <v>78</v>
      </c>
      <c r="BK174" s="225">
        <f>ROUND(I174*H174,2)</f>
        <v>0</v>
      </c>
      <c r="BL174" s="18" t="s">
        <v>146</v>
      </c>
      <c r="BM174" s="224" t="s">
        <v>298</v>
      </c>
    </row>
    <row r="175" s="13" customFormat="1">
      <c r="A175" s="13"/>
      <c r="B175" s="233"/>
      <c r="C175" s="234"/>
      <c r="D175" s="231" t="s">
        <v>152</v>
      </c>
      <c r="E175" s="235" t="s">
        <v>19</v>
      </c>
      <c r="F175" s="236" t="s">
        <v>299</v>
      </c>
      <c r="G175" s="234"/>
      <c r="H175" s="237">
        <v>1594</v>
      </c>
      <c r="I175" s="238"/>
      <c r="J175" s="234"/>
      <c r="K175" s="234"/>
      <c r="L175" s="239"/>
      <c r="M175" s="240"/>
      <c r="N175" s="241"/>
      <c r="O175" s="241"/>
      <c r="P175" s="241"/>
      <c r="Q175" s="241"/>
      <c r="R175" s="241"/>
      <c r="S175" s="241"/>
      <c r="T175" s="24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3" t="s">
        <v>152</v>
      </c>
      <c r="AU175" s="243" t="s">
        <v>80</v>
      </c>
      <c r="AV175" s="13" t="s">
        <v>80</v>
      </c>
      <c r="AW175" s="13" t="s">
        <v>33</v>
      </c>
      <c r="AX175" s="13" t="s">
        <v>78</v>
      </c>
      <c r="AY175" s="243" t="s">
        <v>139</v>
      </c>
    </row>
    <row r="176" s="2" customFormat="1" ht="16.5" customHeight="1">
      <c r="A176" s="39"/>
      <c r="B176" s="40"/>
      <c r="C176" s="213" t="s">
        <v>300</v>
      </c>
      <c r="D176" s="213" t="s">
        <v>141</v>
      </c>
      <c r="E176" s="214" t="s">
        <v>301</v>
      </c>
      <c r="F176" s="215" t="s">
        <v>302</v>
      </c>
      <c r="G176" s="216" t="s">
        <v>156</v>
      </c>
      <c r="H176" s="217">
        <v>18</v>
      </c>
      <c r="I176" s="218"/>
      <c r="J176" s="219">
        <f>ROUND(I176*H176,2)</f>
        <v>0</v>
      </c>
      <c r="K176" s="215" t="s">
        <v>19</v>
      </c>
      <c r="L176" s="45"/>
      <c r="M176" s="220" t="s">
        <v>19</v>
      </c>
      <c r="N176" s="221" t="s">
        <v>42</v>
      </c>
      <c r="O176" s="85"/>
      <c r="P176" s="222">
        <f>O176*H176</f>
        <v>0</v>
      </c>
      <c r="Q176" s="222">
        <v>0.10000000000000001</v>
      </c>
      <c r="R176" s="222">
        <f>Q176*H176</f>
        <v>1.8</v>
      </c>
      <c r="S176" s="222">
        <v>0</v>
      </c>
      <c r="T176" s="223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24" t="s">
        <v>146</v>
      </c>
      <c r="AT176" s="224" t="s">
        <v>141</v>
      </c>
      <c r="AU176" s="224" t="s">
        <v>80</v>
      </c>
      <c r="AY176" s="18" t="s">
        <v>139</v>
      </c>
      <c r="BE176" s="225">
        <f>IF(N176="základní",J176,0)</f>
        <v>0</v>
      </c>
      <c r="BF176" s="225">
        <f>IF(N176="snížená",J176,0)</f>
        <v>0</v>
      </c>
      <c r="BG176" s="225">
        <f>IF(N176="zákl. přenesená",J176,0)</f>
        <v>0</v>
      </c>
      <c r="BH176" s="225">
        <f>IF(N176="sníž. přenesená",J176,0)</f>
        <v>0</v>
      </c>
      <c r="BI176" s="225">
        <f>IF(N176="nulová",J176,0)</f>
        <v>0</v>
      </c>
      <c r="BJ176" s="18" t="s">
        <v>78</v>
      </c>
      <c r="BK176" s="225">
        <f>ROUND(I176*H176,2)</f>
        <v>0</v>
      </c>
      <c r="BL176" s="18" t="s">
        <v>146</v>
      </c>
      <c r="BM176" s="224" t="s">
        <v>303</v>
      </c>
    </row>
    <row r="177" s="2" customFormat="1">
      <c r="A177" s="39"/>
      <c r="B177" s="40"/>
      <c r="C177" s="41"/>
      <c r="D177" s="231" t="s">
        <v>150</v>
      </c>
      <c r="E177" s="41"/>
      <c r="F177" s="232" t="s">
        <v>304</v>
      </c>
      <c r="G177" s="41"/>
      <c r="H177" s="41"/>
      <c r="I177" s="228"/>
      <c r="J177" s="41"/>
      <c r="K177" s="41"/>
      <c r="L177" s="45"/>
      <c r="M177" s="229"/>
      <c r="N177" s="230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150</v>
      </c>
      <c r="AU177" s="18" t="s">
        <v>80</v>
      </c>
    </row>
    <row r="178" s="2" customFormat="1" ht="16.5" customHeight="1">
      <c r="A178" s="39"/>
      <c r="B178" s="40"/>
      <c r="C178" s="213" t="s">
        <v>305</v>
      </c>
      <c r="D178" s="213" t="s">
        <v>141</v>
      </c>
      <c r="E178" s="214" t="s">
        <v>306</v>
      </c>
      <c r="F178" s="215" t="s">
        <v>307</v>
      </c>
      <c r="G178" s="216" t="s">
        <v>156</v>
      </c>
      <c r="H178" s="217">
        <v>622</v>
      </c>
      <c r="I178" s="218"/>
      <c r="J178" s="219">
        <f>ROUND(I178*H178,2)</f>
        <v>0</v>
      </c>
      <c r="K178" s="215" t="s">
        <v>19</v>
      </c>
      <c r="L178" s="45"/>
      <c r="M178" s="220" t="s">
        <v>19</v>
      </c>
      <c r="N178" s="221" t="s">
        <v>42</v>
      </c>
      <c r="O178" s="85"/>
      <c r="P178" s="222">
        <f>O178*H178</f>
        <v>0</v>
      </c>
      <c r="Q178" s="222">
        <v>5.0000000000000002E-05</v>
      </c>
      <c r="R178" s="222">
        <f>Q178*H178</f>
        <v>0.031100000000000003</v>
      </c>
      <c r="S178" s="222">
        <v>0</v>
      </c>
      <c r="T178" s="223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24" t="s">
        <v>146</v>
      </c>
      <c r="AT178" s="224" t="s">
        <v>141</v>
      </c>
      <c r="AU178" s="224" t="s">
        <v>80</v>
      </c>
      <c r="AY178" s="18" t="s">
        <v>139</v>
      </c>
      <c r="BE178" s="225">
        <f>IF(N178="základní",J178,0)</f>
        <v>0</v>
      </c>
      <c r="BF178" s="225">
        <f>IF(N178="snížená",J178,0)</f>
        <v>0</v>
      </c>
      <c r="BG178" s="225">
        <f>IF(N178="zákl. přenesená",J178,0)</f>
        <v>0</v>
      </c>
      <c r="BH178" s="225">
        <f>IF(N178="sníž. přenesená",J178,0)</f>
        <v>0</v>
      </c>
      <c r="BI178" s="225">
        <f>IF(N178="nulová",J178,0)</f>
        <v>0</v>
      </c>
      <c r="BJ178" s="18" t="s">
        <v>78</v>
      </c>
      <c r="BK178" s="225">
        <f>ROUND(I178*H178,2)</f>
        <v>0</v>
      </c>
      <c r="BL178" s="18" t="s">
        <v>146</v>
      </c>
      <c r="BM178" s="224" t="s">
        <v>308</v>
      </c>
    </row>
    <row r="179" s="2" customFormat="1">
      <c r="A179" s="39"/>
      <c r="B179" s="40"/>
      <c r="C179" s="41"/>
      <c r="D179" s="231" t="s">
        <v>150</v>
      </c>
      <c r="E179" s="41"/>
      <c r="F179" s="232" t="s">
        <v>309</v>
      </c>
      <c r="G179" s="41"/>
      <c r="H179" s="41"/>
      <c r="I179" s="228"/>
      <c r="J179" s="41"/>
      <c r="K179" s="41"/>
      <c r="L179" s="45"/>
      <c r="M179" s="229"/>
      <c r="N179" s="230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150</v>
      </c>
      <c r="AU179" s="18" t="s">
        <v>80</v>
      </c>
    </row>
    <row r="180" s="13" customFormat="1">
      <c r="A180" s="13"/>
      <c r="B180" s="233"/>
      <c r="C180" s="234"/>
      <c r="D180" s="231" t="s">
        <v>152</v>
      </c>
      <c r="E180" s="235" t="s">
        <v>19</v>
      </c>
      <c r="F180" s="236" t="s">
        <v>310</v>
      </c>
      <c r="G180" s="234"/>
      <c r="H180" s="237">
        <v>622</v>
      </c>
      <c r="I180" s="238"/>
      <c r="J180" s="234"/>
      <c r="K180" s="234"/>
      <c r="L180" s="239"/>
      <c r="M180" s="240"/>
      <c r="N180" s="241"/>
      <c r="O180" s="241"/>
      <c r="P180" s="241"/>
      <c r="Q180" s="241"/>
      <c r="R180" s="241"/>
      <c r="S180" s="241"/>
      <c r="T180" s="24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152</v>
      </c>
      <c r="AU180" s="243" t="s">
        <v>80</v>
      </c>
      <c r="AV180" s="13" t="s">
        <v>80</v>
      </c>
      <c r="AW180" s="13" t="s">
        <v>33</v>
      </c>
      <c r="AX180" s="13" t="s">
        <v>78</v>
      </c>
      <c r="AY180" s="243" t="s">
        <v>139</v>
      </c>
    </row>
    <row r="181" s="2" customFormat="1" ht="16.5" customHeight="1">
      <c r="A181" s="39"/>
      <c r="B181" s="40"/>
      <c r="C181" s="213" t="s">
        <v>311</v>
      </c>
      <c r="D181" s="213" t="s">
        <v>141</v>
      </c>
      <c r="E181" s="214" t="s">
        <v>312</v>
      </c>
      <c r="F181" s="215" t="s">
        <v>313</v>
      </c>
      <c r="G181" s="216" t="s">
        <v>156</v>
      </c>
      <c r="H181" s="217">
        <v>2</v>
      </c>
      <c r="I181" s="218"/>
      <c r="J181" s="219">
        <f>ROUND(I181*H181,2)</f>
        <v>0</v>
      </c>
      <c r="K181" s="215" t="s">
        <v>19</v>
      </c>
      <c r="L181" s="45"/>
      <c r="M181" s="220" t="s">
        <v>19</v>
      </c>
      <c r="N181" s="221" t="s">
        <v>42</v>
      </c>
      <c r="O181" s="85"/>
      <c r="P181" s="222">
        <f>O181*H181</f>
        <v>0</v>
      </c>
      <c r="Q181" s="222">
        <v>0</v>
      </c>
      <c r="R181" s="222">
        <f>Q181*H181</f>
        <v>0</v>
      </c>
      <c r="S181" s="222">
        <v>0</v>
      </c>
      <c r="T181" s="223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24" t="s">
        <v>146</v>
      </c>
      <c r="AT181" s="224" t="s">
        <v>141</v>
      </c>
      <c r="AU181" s="224" t="s">
        <v>80</v>
      </c>
      <c r="AY181" s="18" t="s">
        <v>139</v>
      </c>
      <c r="BE181" s="225">
        <f>IF(N181="základní",J181,0)</f>
        <v>0</v>
      </c>
      <c r="BF181" s="225">
        <f>IF(N181="snížená",J181,0)</f>
        <v>0</v>
      </c>
      <c r="BG181" s="225">
        <f>IF(N181="zákl. přenesená",J181,0)</f>
        <v>0</v>
      </c>
      <c r="BH181" s="225">
        <f>IF(N181="sníž. přenesená",J181,0)</f>
        <v>0</v>
      </c>
      <c r="BI181" s="225">
        <f>IF(N181="nulová",J181,0)</f>
        <v>0</v>
      </c>
      <c r="BJ181" s="18" t="s">
        <v>78</v>
      </c>
      <c r="BK181" s="225">
        <f>ROUND(I181*H181,2)</f>
        <v>0</v>
      </c>
      <c r="BL181" s="18" t="s">
        <v>146</v>
      </c>
      <c r="BM181" s="224" t="s">
        <v>314</v>
      </c>
    </row>
    <row r="182" s="2" customFormat="1">
      <c r="A182" s="39"/>
      <c r="B182" s="40"/>
      <c r="C182" s="41"/>
      <c r="D182" s="231" t="s">
        <v>150</v>
      </c>
      <c r="E182" s="41"/>
      <c r="F182" s="232" t="s">
        <v>315</v>
      </c>
      <c r="G182" s="41"/>
      <c r="H182" s="41"/>
      <c r="I182" s="228"/>
      <c r="J182" s="41"/>
      <c r="K182" s="41"/>
      <c r="L182" s="45"/>
      <c r="M182" s="229"/>
      <c r="N182" s="230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150</v>
      </c>
      <c r="AU182" s="18" t="s">
        <v>80</v>
      </c>
    </row>
    <row r="183" s="2" customFormat="1" ht="16.5" customHeight="1">
      <c r="A183" s="39"/>
      <c r="B183" s="40"/>
      <c r="C183" s="244" t="s">
        <v>316</v>
      </c>
      <c r="D183" s="244" t="s">
        <v>184</v>
      </c>
      <c r="E183" s="245" t="s">
        <v>317</v>
      </c>
      <c r="F183" s="246" t="s">
        <v>318</v>
      </c>
      <c r="G183" s="247" t="s">
        <v>156</v>
      </c>
      <c r="H183" s="248">
        <v>622</v>
      </c>
      <c r="I183" s="249"/>
      <c r="J183" s="250">
        <f>ROUND(I183*H183,2)</f>
        <v>0</v>
      </c>
      <c r="K183" s="246" t="s">
        <v>19</v>
      </c>
      <c r="L183" s="251"/>
      <c r="M183" s="252" t="s">
        <v>19</v>
      </c>
      <c r="N183" s="253" t="s">
        <v>42</v>
      </c>
      <c r="O183" s="85"/>
      <c r="P183" s="222">
        <f>O183*H183</f>
        <v>0</v>
      </c>
      <c r="Q183" s="222">
        <v>0</v>
      </c>
      <c r="R183" s="222">
        <f>Q183*H183</f>
        <v>0</v>
      </c>
      <c r="S183" s="222">
        <v>0</v>
      </c>
      <c r="T183" s="223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24" t="s">
        <v>188</v>
      </c>
      <c r="AT183" s="224" t="s">
        <v>184</v>
      </c>
      <c r="AU183" s="224" t="s">
        <v>80</v>
      </c>
      <c r="AY183" s="18" t="s">
        <v>139</v>
      </c>
      <c r="BE183" s="225">
        <f>IF(N183="základní",J183,0)</f>
        <v>0</v>
      </c>
      <c r="BF183" s="225">
        <f>IF(N183="snížená",J183,0)</f>
        <v>0</v>
      </c>
      <c r="BG183" s="225">
        <f>IF(N183="zákl. přenesená",J183,0)</f>
        <v>0</v>
      </c>
      <c r="BH183" s="225">
        <f>IF(N183="sníž. přenesená",J183,0)</f>
        <v>0</v>
      </c>
      <c r="BI183" s="225">
        <f>IF(N183="nulová",J183,0)</f>
        <v>0</v>
      </c>
      <c r="BJ183" s="18" t="s">
        <v>78</v>
      </c>
      <c r="BK183" s="225">
        <f>ROUND(I183*H183,2)</f>
        <v>0</v>
      </c>
      <c r="BL183" s="18" t="s">
        <v>146</v>
      </c>
      <c r="BM183" s="224" t="s">
        <v>319</v>
      </c>
    </row>
    <row r="184" s="13" customFormat="1">
      <c r="A184" s="13"/>
      <c r="B184" s="233"/>
      <c r="C184" s="234"/>
      <c r="D184" s="231" t="s">
        <v>152</v>
      </c>
      <c r="E184" s="235" t="s">
        <v>19</v>
      </c>
      <c r="F184" s="236" t="s">
        <v>310</v>
      </c>
      <c r="G184" s="234"/>
      <c r="H184" s="237">
        <v>622</v>
      </c>
      <c r="I184" s="238"/>
      <c r="J184" s="234"/>
      <c r="K184" s="234"/>
      <c r="L184" s="239"/>
      <c r="M184" s="240"/>
      <c r="N184" s="241"/>
      <c r="O184" s="241"/>
      <c r="P184" s="241"/>
      <c r="Q184" s="241"/>
      <c r="R184" s="241"/>
      <c r="S184" s="241"/>
      <c r="T184" s="24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3" t="s">
        <v>152</v>
      </c>
      <c r="AU184" s="243" t="s">
        <v>80</v>
      </c>
      <c r="AV184" s="13" t="s">
        <v>80</v>
      </c>
      <c r="AW184" s="13" t="s">
        <v>33</v>
      </c>
      <c r="AX184" s="13" t="s">
        <v>78</v>
      </c>
      <c r="AY184" s="243" t="s">
        <v>139</v>
      </c>
    </row>
    <row r="185" s="2" customFormat="1" ht="16.5" customHeight="1">
      <c r="A185" s="39"/>
      <c r="B185" s="40"/>
      <c r="C185" s="213" t="s">
        <v>320</v>
      </c>
      <c r="D185" s="213" t="s">
        <v>141</v>
      </c>
      <c r="E185" s="214" t="s">
        <v>321</v>
      </c>
      <c r="F185" s="215" t="s">
        <v>322</v>
      </c>
      <c r="G185" s="216" t="s">
        <v>156</v>
      </c>
      <c r="H185" s="217">
        <v>2</v>
      </c>
      <c r="I185" s="218"/>
      <c r="J185" s="219">
        <f>ROUND(I185*H185,2)</f>
        <v>0</v>
      </c>
      <c r="K185" s="215" t="s">
        <v>145</v>
      </c>
      <c r="L185" s="45"/>
      <c r="M185" s="220" t="s">
        <v>19</v>
      </c>
      <c r="N185" s="221" t="s">
        <v>42</v>
      </c>
      <c r="O185" s="85"/>
      <c r="P185" s="222">
        <f>O185*H185</f>
        <v>0</v>
      </c>
      <c r="Q185" s="222">
        <v>5.8E-05</v>
      </c>
      <c r="R185" s="222">
        <f>Q185*H185</f>
        <v>0.000116</v>
      </c>
      <c r="S185" s="222">
        <v>0</v>
      </c>
      <c r="T185" s="223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24" t="s">
        <v>146</v>
      </c>
      <c r="AT185" s="224" t="s">
        <v>141</v>
      </c>
      <c r="AU185" s="224" t="s">
        <v>80</v>
      </c>
      <c r="AY185" s="18" t="s">
        <v>139</v>
      </c>
      <c r="BE185" s="225">
        <f>IF(N185="základní",J185,0)</f>
        <v>0</v>
      </c>
      <c r="BF185" s="225">
        <f>IF(N185="snížená",J185,0)</f>
        <v>0</v>
      </c>
      <c r="BG185" s="225">
        <f>IF(N185="zákl. přenesená",J185,0)</f>
        <v>0</v>
      </c>
      <c r="BH185" s="225">
        <f>IF(N185="sníž. přenesená",J185,0)</f>
        <v>0</v>
      </c>
      <c r="BI185" s="225">
        <f>IF(N185="nulová",J185,0)</f>
        <v>0</v>
      </c>
      <c r="BJ185" s="18" t="s">
        <v>78</v>
      </c>
      <c r="BK185" s="225">
        <f>ROUND(I185*H185,2)</f>
        <v>0</v>
      </c>
      <c r="BL185" s="18" t="s">
        <v>146</v>
      </c>
      <c r="BM185" s="224" t="s">
        <v>323</v>
      </c>
    </row>
    <row r="186" s="2" customFormat="1">
      <c r="A186" s="39"/>
      <c r="B186" s="40"/>
      <c r="C186" s="41"/>
      <c r="D186" s="226" t="s">
        <v>148</v>
      </c>
      <c r="E186" s="41"/>
      <c r="F186" s="227" t="s">
        <v>324</v>
      </c>
      <c r="G186" s="41"/>
      <c r="H186" s="41"/>
      <c r="I186" s="228"/>
      <c r="J186" s="41"/>
      <c r="K186" s="41"/>
      <c r="L186" s="45"/>
      <c r="M186" s="229"/>
      <c r="N186" s="230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148</v>
      </c>
      <c r="AU186" s="18" t="s">
        <v>80</v>
      </c>
    </row>
    <row r="187" s="2" customFormat="1">
      <c r="A187" s="39"/>
      <c r="B187" s="40"/>
      <c r="C187" s="41"/>
      <c r="D187" s="231" t="s">
        <v>150</v>
      </c>
      <c r="E187" s="41"/>
      <c r="F187" s="232" t="s">
        <v>325</v>
      </c>
      <c r="G187" s="41"/>
      <c r="H187" s="41"/>
      <c r="I187" s="228"/>
      <c r="J187" s="41"/>
      <c r="K187" s="41"/>
      <c r="L187" s="45"/>
      <c r="M187" s="229"/>
      <c r="N187" s="230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150</v>
      </c>
      <c r="AU187" s="18" t="s">
        <v>80</v>
      </c>
    </row>
    <row r="188" s="2" customFormat="1" ht="16.5" customHeight="1">
      <c r="A188" s="39"/>
      <c r="B188" s="40"/>
      <c r="C188" s="244" t="s">
        <v>326</v>
      </c>
      <c r="D188" s="244" t="s">
        <v>184</v>
      </c>
      <c r="E188" s="245" t="s">
        <v>327</v>
      </c>
      <c r="F188" s="246" t="s">
        <v>328</v>
      </c>
      <c r="G188" s="247" t="s">
        <v>156</v>
      </c>
      <c r="H188" s="248">
        <v>6</v>
      </c>
      <c r="I188" s="249"/>
      <c r="J188" s="250">
        <f>ROUND(I188*H188,2)</f>
        <v>0</v>
      </c>
      <c r="K188" s="246" t="s">
        <v>145</v>
      </c>
      <c r="L188" s="251"/>
      <c r="M188" s="252" t="s">
        <v>19</v>
      </c>
      <c r="N188" s="253" t="s">
        <v>42</v>
      </c>
      <c r="O188" s="85"/>
      <c r="P188" s="222">
        <f>O188*H188</f>
        <v>0</v>
      </c>
      <c r="Q188" s="222">
        <v>0.0058999999999999999</v>
      </c>
      <c r="R188" s="222">
        <f>Q188*H188</f>
        <v>0.035400000000000001</v>
      </c>
      <c r="S188" s="222">
        <v>0</v>
      </c>
      <c r="T188" s="223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24" t="s">
        <v>188</v>
      </c>
      <c r="AT188" s="224" t="s">
        <v>184</v>
      </c>
      <c r="AU188" s="224" t="s">
        <v>80</v>
      </c>
      <c r="AY188" s="18" t="s">
        <v>139</v>
      </c>
      <c r="BE188" s="225">
        <f>IF(N188="základní",J188,0)</f>
        <v>0</v>
      </c>
      <c r="BF188" s="225">
        <f>IF(N188="snížená",J188,0)</f>
        <v>0</v>
      </c>
      <c r="BG188" s="225">
        <f>IF(N188="zákl. přenesená",J188,0)</f>
        <v>0</v>
      </c>
      <c r="BH188" s="225">
        <f>IF(N188="sníž. přenesená",J188,0)</f>
        <v>0</v>
      </c>
      <c r="BI188" s="225">
        <f>IF(N188="nulová",J188,0)</f>
        <v>0</v>
      </c>
      <c r="BJ188" s="18" t="s">
        <v>78</v>
      </c>
      <c r="BK188" s="225">
        <f>ROUND(I188*H188,2)</f>
        <v>0</v>
      </c>
      <c r="BL188" s="18" t="s">
        <v>146</v>
      </c>
      <c r="BM188" s="224" t="s">
        <v>329</v>
      </c>
    </row>
    <row r="189" s="2" customFormat="1" ht="21.75" customHeight="1">
      <c r="A189" s="39"/>
      <c r="B189" s="40"/>
      <c r="C189" s="213" t="s">
        <v>330</v>
      </c>
      <c r="D189" s="213" t="s">
        <v>141</v>
      </c>
      <c r="E189" s="214" t="s">
        <v>331</v>
      </c>
      <c r="F189" s="215" t="s">
        <v>332</v>
      </c>
      <c r="G189" s="216" t="s">
        <v>144</v>
      </c>
      <c r="H189" s="217">
        <v>552.39999999999998</v>
      </c>
      <c r="I189" s="218"/>
      <c r="J189" s="219">
        <f>ROUND(I189*H189,2)</f>
        <v>0</v>
      </c>
      <c r="K189" s="215" t="s">
        <v>145</v>
      </c>
      <c r="L189" s="45"/>
      <c r="M189" s="220" t="s">
        <v>19</v>
      </c>
      <c r="N189" s="221" t="s">
        <v>42</v>
      </c>
      <c r="O189" s="85"/>
      <c r="P189" s="222">
        <f>O189*H189</f>
        <v>0</v>
      </c>
      <c r="Q189" s="222">
        <v>0</v>
      </c>
      <c r="R189" s="222">
        <f>Q189*H189</f>
        <v>0</v>
      </c>
      <c r="S189" s="222">
        <v>0</v>
      </c>
      <c r="T189" s="223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24" t="s">
        <v>146</v>
      </c>
      <c r="AT189" s="224" t="s">
        <v>141</v>
      </c>
      <c r="AU189" s="224" t="s">
        <v>80</v>
      </c>
      <c r="AY189" s="18" t="s">
        <v>139</v>
      </c>
      <c r="BE189" s="225">
        <f>IF(N189="základní",J189,0)</f>
        <v>0</v>
      </c>
      <c r="BF189" s="225">
        <f>IF(N189="snížená",J189,0)</f>
        <v>0</v>
      </c>
      <c r="BG189" s="225">
        <f>IF(N189="zákl. přenesená",J189,0)</f>
        <v>0</v>
      </c>
      <c r="BH189" s="225">
        <f>IF(N189="sníž. přenesená",J189,0)</f>
        <v>0</v>
      </c>
      <c r="BI189" s="225">
        <f>IF(N189="nulová",J189,0)</f>
        <v>0</v>
      </c>
      <c r="BJ189" s="18" t="s">
        <v>78</v>
      </c>
      <c r="BK189" s="225">
        <f>ROUND(I189*H189,2)</f>
        <v>0</v>
      </c>
      <c r="BL189" s="18" t="s">
        <v>146</v>
      </c>
      <c r="BM189" s="224" t="s">
        <v>333</v>
      </c>
    </row>
    <row r="190" s="2" customFormat="1">
      <c r="A190" s="39"/>
      <c r="B190" s="40"/>
      <c r="C190" s="41"/>
      <c r="D190" s="226" t="s">
        <v>148</v>
      </c>
      <c r="E190" s="41"/>
      <c r="F190" s="227" t="s">
        <v>334</v>
      </c>
      <c r="G190" s="41"/>
      <c r="H190" s="41"/>
      <c r="I190" s="228"/>
      <c r="J190" s="41"/>
      <c r="K190" s="41"/>
      <c r="L190" s="45"/>
      <c r="M190" s="229"/>
      <c r="N190" s="230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148</v>
      </c>
      <c r="AU190" s="18" t="s">
        <v>80</v>
      </c>
    </row>
    <row r="191" s="13" customFormat="1">
      <c r="A191" s="13"/>
      <c r="B191" s="233"/>
      <c r="C191" s="234"/>
      <c r="D191" s="231" t="s">
        <v>152</v>
      </c>
      <c r="E191" s="235" t="s">
        <v>19</v>
      </c>
      <c r="F191" s="236" t="s">
        <v>335</v>
      </c>
      <c r="G191" s="234"/>
      <c r="H191" s="237">
        <v>552.39999999999998</v>
      </c>
      <c r="I191" s="238"/>
      <c r="J191" s="234"/>
      <c r="K191" s="234"/>
      <c r="L191" s="239"/>
      <c r="M191" s="240"/>
      <c r="N191" s="241"/>
      <c r="O191" s="241"/>
      <c r="P191" s="241"/>
      <c r="Q191" s="241"/>
      <c r="R191" s="241"/>
      <c r="S191" s="241"/>
      <c r="T191" s="24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3" t="s">
        <v>152</v>
      </c>
      <c r="AU191" s="243" t="s">
        <v>80</v>
      </c>
      <c r="AV191" s="13" t="s">
        <v>80</v>
      </c>
      <c r="AW191" s="13" t="s">
        <v>33</v>
      </c>
      <c r="AX191" s="13" t="s">
        <v>78</v>
      </c>
      <c r="AY191" s="243" t="s">
        <v>139</v>
      </c>
    </row>
    <row r="192" s="2" customFormat="1" ht="16.5" customHeight="1">
      <c r="A192" s="39"/>
      <c r="B192" s="40"/>
      <c r="C192" s="244" t="s">
        <v>336</v>
      </c>
      <c r="D192" s="244" t="s">
        <v>184</v>
      </c>
      <c r="E192" s="245" t="s">
        <v>337</v>
      </c>
      <c r="F192" s="246" t="s">
        <v>338</v>
      </c>
      <c r="G192" s="247" t="s">
        <v>339</v>
      </c>
      <c r="H192" s="248">
        <v>82.859999999999999</v>
      </c>
      <c r="I192" s="249"/>
      <c r="J192" s="250">
        <f>ROUND(I192*H192,2)</f>
        <v>0</v>
      </c>
      <c r="K192" s="246" t="s">
        <v>19</v>
      </c>
      <c r="L192" s="251"/>
      <c r="M192" s="252" t="s">
        <v>19</v>
      </c>
      <c r="N192" s="253" t="s">
        <v>42</v>
      </c>
      <c r="O192" s="85"/>
      <c r="P192" s="222">
        <f>O192*H192</f>
        <v>0</v>
      </c>
      <c r="Q192" s="222">
        <v>0.25</v>
      </c>
      <c r="R192" s="222">
        <f>Q192*H192</f>
        <v>20.715</v>
      </c>
      <c r="S192" s="222">
        <v>0</v>
      </c>
      <c r="T192" s="223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24" t="s">
        <v>188</v>
      </c>
      <c r="AT192" s="224" t="s">
        <v>184</v>
      </c>
      <c r="AU192" s="224" t="s">
        <v>80</v>
      </c>
      <c r="AY192" s="18" t="s">
        <v>139</v>
      </c>
      <c r="BE192" s="225">
        <f>IF(N192="základní",J192,0)</f>
        <v>0</v>
      </c>
      <c r="BF192" s="225">
        <f>IF(N192="snížená",J192,0)</f>
        <v>0</v>
      </c>
      <c r="BG192" s="225">
        <f>IF(N192="zákl. přenesená",J192,0)</f>
        <v>0</v>
      </c>
      <c r="BH192" s="225">
        <f>IF(N192="sníž. přenesená",J192,0)</f>
        <v>0</v>
      </c>
      <c r="BI192" s="225">
        <f>IF(N192="nulová",J192,0)</f>
        <v>0</v>
      </c>
      <c r="BJ192" s="18" t="s">
        <v>78</v>
      </c>
      <c r="BK192" s="225">
        <f>ROUND(I192*H192,2)</f>
        <v>0</v>
      </c>
      <c r="BL192" s="18" t="s">
        <v>146</v>
      </c>
      <c r="BM192" s="224" t="s">
        <v>340</v>
      </c>
    </row>
    <row r="193" s="2" customFormat="1">
      <c r="A193" s="39"/>
      <c r="B193" s="40"/>
      <c r="C193" s="41"/>
      <c r="D193" s="231" t="s">
        <v>150</v>
      </c>
      <c r="E193" s="41"/>
      <c r="F193" s="232" t="s">
        <v>341</v>
      </c>
      <c r="G193" s="41"/>
      <c r="H193" s="41"/>
      <c r="I193" s="228"/>
      <c r="J193" s="41"/>
      <c r="K193" s="41"/>
      <c r="L193" s="45"/>
      <c r="M193" s="229"/>
      <c r="N193" s="230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150</v>
      </c>
      <c r="AU193" s="18" t="s">
        <v>80</v>
      </c>
    </row>
    <row r="194" s="13" customFormat="1">
      <c r="A194" s="13"/>
      <c r="B194" s="233"/>
      <c r="C194" s="234"/>
      <c r="D194" s="231" t="s">
        <v>152</v>
      </c>
      <c r="E194" s="235" t="s">
        <v>19</v>
      </c>
      <c r="F194" s="236" t="s">
        <v>342</v>
      </c>
      <c r="G194" s="234"/>
      <c r="H194" s="237">
        <v>82.859999999999999</v>
      </c>
      <c r="I194" s="238"/>
      <c r="J194" s="234"/>
      <c r="K194" s="234"/>
      <c r="L194" s="239"/>
      <c r="M194" s="240"/>
      <c r="N194" s="241"/>
      <c r="O194" s="241"/>
      <c r="P194" s="241"/>
      <c r="Q194" s="241"/>
      <c r="R194" s="241"/>
      <c r="S194" s="241"/>
      <c r="T194" s="24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3" t="s">
        <v>152</v>
      </c>
      <c r="AU194" s="243" t="s">
        <v>80</v>
      </c>
      <c r="AV194" s="13" t="s">
        <v>80</v>
      </c>
      <c r="AW194" s="13" t="s">
        <v>33</v>
      </c>
      <c r="AX194" s="13" t="s">
        <v>78</v>
      </c>
      <c r="AY194" s="243" t="s">
        <v>139</v>
      </c>
    </row>
    <row r="195" s="2" customFormat="1" ht="16.5" customHeight="1">
      <c r="A195" s="39"/>
      <c r="B195" s="40"/>
      <c r="C195" s="213" t="s">
        <v>343</v>
      </c>
      <c r="D195" s="213" t="s">
        <v>141</v>
      </c>
      <c r="E195" s="214" t="s">
        <v>344</v>
      </c>
      <c r="F195" s="215" t="s">
        <v>345</v>
      </c>
      <c r="G195" s="216" t="s">
        <v>156</v>
      </c>
      <c r="H195" s="217">
        <v>30</v>
      </c>
      <c r="I195" s="218"/>
      <c r="J195" s="219">
        <f>ROUND(I195*H195,2)</f>
        <v>0</v>
      </c>
      <c r="K195" s="215" t="s">
        <v>145</v>
      </c>
      <c r="L195" s="45"/>
      <c r="M195" s="220" t="s">
        <v>19</v>
      </c>
      <c r="N195" s="221" t="s">
        <v>42</v>
      </c>
      <c r="O195" s="85"/>
      <c r="P195" s="222">
        <f>O195*H195</f>
        <v>0</v>
      </c>
      <c r="Q195" s="222">
        <v>0.00052340000000000004</v>
      </c>
      <c r="R195" s="222">
        <f>Q195*H195</f>
        <v>0.015702000000000001</v>
      </c>
      <c r="S195" s="222">
        <v>0</v>
      </c>
      <c r="T195" s="223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24" t="s">
        <v>146</v>
      </c>
      <c r="AT195" s="224" t="s">
        <v>141</v>
      </c>
      <c r="AU195" s="224" t="s">
        <v>80</v>
      </c>
      <c r="AY195" s="18" t="s">
        <v>139</v>
      </c>
      <c r="BE195" s="225">
        <f>IF(N195="základní",J195,0)</f>
        <v>0</v>
      </c>
      <c r="BF195" s="225">
        <f>IF(N195="snížená",J195,0)</f>
        <v>0</v>
      </c>
      <c r="BG195" s="225">
        <f>IF(N195="zákl. přenesená",J195,0)</f>
        <v>0</v>
      </c>
      <c r="BH195" s="225">
        <f>IF(N195="sníž. přenesená",J195,0)</f>
        <v>0</v>
      </c>
      <c r="BI195" s="225">
        <f>IF(N195="nulová",J195,0)</f>
        <v>0</v>
      </c>
      <c r="BJ195" s="18" t="s">
        <v>78</v>
      </c>
      <c r="BK195" s="225">
        <f>ROUND(I195*H195,2)</f>
        <v>0</v>
      </c>
      <c r="BL195" s="18" t="s">
        <v>146</v>
      </c>
      <c r="BM195" s="224" t="s">
        <v>346</v>
      </c>
    </row>
    <row r="196" s="2" customFormat="1">
      <c r="A196" s="39"/>
      <c r="B196" s="40"/>
      <c r="C196" s="41"/>
      <c r="D196" s="226" t="s">
        <v>148</v>
      </c>
      <c r="E196" s="41"/>
      <c r="F196" s="227" t="s">
        <v>347</v>
      </c>
      <c r="G196" s="41"/>
      <c r="H196" s="41"/>
      <c r="I196" s="228"/>
      <c r="J196" s="41"/>
      <c r="K196" s="41"/>
      <c r="L196" s="45"/>
      <c r="M196" s="229"/>
      <c r="N196" s="230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148</v>
      </c>
      <c r="AU196" s="18" t="s">
        <v>80</v>
      </c>
    </row>
    <row r="197" s="2" customFormat="1">
      <c r="A197" s="39"/>
      <c r="B197" s="40"/>
      <c r="C197" s="41"/>
      <c r="D197" s="231" t="s">
        <v>150</v>
      </c>
      <c r="E197" s="41"/>
      <c r="F197" s="232" t="s">
        <v>348</v>
      </c>
      <c r="G197" s="41"/>
      <c r="H197" s="41"/>
      <c r="I197" s="228"/>
      <c r="J197" s="41"/>
      <c r="K197" s="41"/>
      <c r="L197" s="45"/>
      <c r="M197" s="229"/>
      <c r="N197" s="230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150</v>
      </c>
      <c r="AU197" s="18" t="s">
        <v>80</v>
      </c>
    </row>
    <row r="198" s="12" customFormat="1" ht="22.8" customHeight="1">
      <c r="A198" s="12"/>
      <c r="B198" s="197"/>
      <c r="C198" s="198"/>
      <c r="D198" s="199" t="s">
        <v>70</v>
      </c>
      <c r="E198" s="211" t="s">
        <v>349</v>
      </c>
      <c r="F198" s="211" t="s">
        <v>350</v>
      </c>
      <c r="G198" s="198"/>
      <c r="H198" s="198"/>
      <c r="I198" s="201"/>
      <c r="J198" s="212">
        <f>BK198</f>
        <v>0</v>
      </c>
      <c r="K198" s="198"/>
      <c r="L198" s="203"/>
      <c r="M198" s="204"/>
      <c r="N198" s="205"/>
      <c r="O198" s="205"/>
      <c r="P198" s="206">
        <f>SUM(P199:P200)</f>
        <v>0</v>
      </c>
      <c r="Q198" s="205"/>
      <c r="R198" s="206">
        <f>SUM(R199:R200)</f>
        <v>0</v>
      </c>
      <c r="S198" s="205"/>
      <c r="T198" s="207">
        <f>SUM(T199:T200)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08" t="s">
        <v>78</v>
      </c>
      <c r="AT198" s="209" t="s">
        <v>70</v>
      </c>
      <c r="AU198" s="209" t="s">
        <v>78</v>
      </c>
      <c r="AY198" s="208" t="s">
        <v>139</v>
      </c>
      <c r="BK198" s="210">
        <f>SUM(BK199:BK200)</f>
        <v>0</v>
      </c>
    </row>
    <row r="199" s="2" customFormat="1" ht="16.5" customHeight="1">
      <c r="A199" s="39"/>
      <c r="B199" s="40"/>
      <c r="C199" s="213" t="s">
        <v>351</v>
      </c>
      <c r="D199" s="213" t="s">
        <v>141</v>
      </c>
      <c r="E199" s="214" t="s">
        <v>352</v>
      </c>
      <c r="F199" s="215" t="s">
        <v>353</v>
      </c>
      <c r="G199" s="216" t="s">
        <v>354</v>
      </c>
      <c r="H199" s="217">
        <v>56.058</v>
      </c>
      <c r="I199" s="218"/>
      <c r="J199" s="219">
        <f>ROUND(I199*H199,2)</f>
        <v>0</v>
      </c>
      <c r="K199" s="215" t="s">
        <v>145</v>
      </c>
      <c r="L199" s="45"/>
      <c r="M199" s="220" t="s">
        <v>19</v>
      </c>
      <c r="N199" s="221" t="s">
        <v>42</v>
      </c>
      <c r="O199" s="85"/>
      <c r="P199" s="222">
        <f>O199*H199</f>
        <v>0</v>
      </c>
      <c r="Q199" s="222">
        <v>0</v>
      </c>
      <c r="R199" s="222">
        <f>Q199*H199</f>
        <v>0</v>
      </c>
      <c r="S199" s="222">
        <v>0</v>
      </c>
      <c r="T199" s="223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24" t="s">
        <v>146</v>
      </c>
      <c r="AT199" s="224" t="s">
        <v>141</v>
      </c>
      <c r="AU199" s="224" t="s">
        <v>80</v>
      </c>
      <c r="AY199" s="18" t="s">
        <v>139</v>
      </c>
      <c r="BE199" s="225">
        <f>IF(N199="základní",J199,0)</f>
        <v>0</v>
      </c>
      <c r="BF199" s="225">
        <f>IF(N199="snížená",J199,0)</f>
        <v>0</v>
      </c>
      <c r="BG199" s="225">
        <f>IF(N199="zákl. přenesená",J199,0)</f>
        <v>0</v>
      </c>
      <c r="BH199" s="225">
        <f>IF(N199="sníž. přenesená",J199,0)</f>
        <v>0</v>
      </c>
      <c r="BI199" s="225">
        <f>IF(N199="nulová",J199,0)</f>
        <v>0</v>
      </c>
      <c r="BJ199" s="18" t="s">
        <v>78</v>
      </c>
      <c r="BK199" s="225">
        <f>ROUND(I199*H199,2)</f>
        <v>0</v>
      </c>
      <c r="BL199" s="18" t="s">
        <v>146</v>
      </c>
      <c r="BM199" s="224" t="s">
        <v>355</v>
      </c>
    </row>
    <row r="200" s="2" customFormat="1">
      <c r="A200" s="39"/>
      <c r="B200" s="40"/>
      <c r="C200" s="41"/>
      <c r="D200" s="226" t="s">
        <v>148</v>
      </c>
      <c r="E200" s="41"/>
      <c r="F200" s="227" t="s">
        <v>356</v>
      </c>
      <c r="G200" s="41"/>
      <c r="H200" s="41"/>
      <c r="I200" s="228"/>
      <c r="J200" s="41"/>
      <c r="K200" s="41"/>
      <c r="L200" s="45"/>
      <c r="M200" s="265"/>
      <c r="N200" s="266"/>
      <c r="O200" s="267"/>
      <c r="P200" s="267"/>
      <c r="Q200" s="267"/>
      <c r="R200" s="267"/>
      <c r="S200" s="267"/>
      <c r="T200" s="268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148</v>
      </c>
      <c r="AU200" s="18" t="s">
        <v>80</v>
      </c>
    </row>
    <row r="201" s="2" customFormat="1" ht="6.96" customHeight="1">
      <c r="A201" s="39"/>
      <c r="B201" s="60"/>
      <c r="C201" s="61"/>
      <c r="D201" s="61"/>
      <c r="E201" s="61"/>
      <c r="F201" s="61"/>
      <c r="G201" s="61"/>
      <c r="H201" s="61"/>
      <c r="I201" s="61"/>
      <c r="J201" s="61"/>
      <c r="K201" s="61"/>
      <c r="L201" s="45"/>
      <c r="M201" s="39"/>
      <c r="O201" s="39"/>
      <c r="P201" s="39"/>
      <c r="Q201" s="39"/>
      <c r="R201" s="39"/>
      <c r="S201" s="39"/>
      <c r="T201" s="39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</row>
  </sheetData>
  <sheetProtection sheet="1" autoFilter="0" formatColumns="0" formatRows="0" objects="1" scenarios="1" spinCount="100000" saltValue="wc6rBj+5O7k+BKWClb6C3/K5yB0laQpb0OfI4ywHFuuK2NWMOTaD0r/etxiOvohr452MMPDKVZxmaMyeoUuuZQ==" hashValue="oFsAymK3Gu/JBx6PHJUp6OwmmJZQsdlt6uZu1twwQnfHQv75guV6Ai9Bqo5FjuxVMhX2YLA4RPt890WPBefLjQ==" algorithmName="SHA-512" password="CC35"/>
  <autoFilter ref="C87:K20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hyperlinks>
    <hyperlink ref="F92" r:id="rId1" display="https://podminky.urs.cz/item/CS_URS_2023_02/119005131"/>
    <hyperlink ref="F96" r:id="rId2" display="https://podminky.urs.cz/item/CS_URS_2023_02/119005153"/>
    <hyperlink ref="F98" r:id="rId3" display="https://podminky.urs.cz/item/CS_URS_2023_02/183408252"/>
    <hyperlink ref="F100" r:id="rId4" display="https://podminky.urs.cz/item/CS_URS_2023_02/183408322"/>
    <hyperlink ref="F104" r:id="rId5" display="https://podminky.urs.cz/item/CS_URS_2023_02/183551413"/>
    <hyperlink ref="F107" r:id="rId6" display="https://podminky.urs.cz/item/CS_URS_2023_02/183552513"/>
    <hyperlink ref="F113" r:id="rId7" display="https://podminky.urs.cz/item/CS_URS_2023_02/181451121"/>
    <hyperlink ref="F118" r:id="rId8" display="https://podminky.urs.cz/item/CS_URS_2023_02/183101115"/>
    <hyperlink ref="F122" r:id="rId9" display="https://podminky.urs.cz/item/CS_URS_2023_02/183111114"/>
    <hyperlink ref="F125" r:id="rId10" display="https://podminky.urs.cz/item/CS_URS_2023_02/183101113"/>
    <hyperlink ref="F129" r:id="rId11" display="https://podminky.urs.cz/item/CS_URS_2023_02/184102110"/>
    <hyperlink ref="F144" r:id="rId12" display="https://podminky.urs.cz/item/CS_URS_2023_02/184102111"/>
    <hyperlink ref="F159" r:id="rId13" display="https://podminky.urs.cz/item/CS_URS_2023_02/184102112"/>
    <hyperlink ref="F164" r:id="rId14" display="https://podminky.urs.cz/item/CS_URS_2023_02/184215412"/>
    <hyperlink ref="F186" r:id="rId15" display="https://podminky.urs.cz/item/CS_URS_2023_02/184215133"/>
    <hyperlink ref="F190" r:id="rId16" display="https://podminky.urs.cz/item/CS_URS_2023_02/184911431"/>
    <hyperlink ref="F196" r:id="rId17" display="https://podminky.urs.cz/item/CS_URS_2023_02/913312111"/>
    <hyperlink ref="F200" r:id="rId18" display="https://podminky.urs.cz/item/CS_URS_2023_02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9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80</v>
      </c>
    </row>
    <row r="4" s="1" customFormat="1" ht="24.96" customHeight="1">
      <c r="B4" s="21"/>
      <c r="D4" s="141" t="s">
        <v>110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Velký Borek - větrolam podél cesty HPC2</v>
      </c>
      <c r="F7" s="143"/>
      <c r="G7" s="143"/>
      <c r="H7" s="143"/>
      <c r="L7" s="21"/>
    </row>
    <row r="8" s="1" customFormat="1" ht="12" customHeight="1">
      <c r="B8" s="21"/>
      <c r="D8" s="143" t="s">
        <v>111</v>
      </c>
      <c r="L8" s="21"/>
    </row>
    <row r="9" s="2" customFormat="1" ht="16.5" customHeight="1">
      <c r="A9" s="39"/>
      <c r="B9" s="45"/>
      <c r="C9" s="39"/>
      <c r="D9" s="39"/>
      <c r="E9" s="144" t="s">
        <v>112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113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357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115</v>
      </c>
      <c r="G14" s="39"/>
      <c r="H14" s="39"/>
      <c r="I14" s="143" t="s">
        <v>23</v>
      </c>
      <c r="J14" s="147" t="str">
        <f>'Rekapitulace stavby'!AN8</f>
        <v>3. 11. 2022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19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3" t="s">
        <v>28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">
        <v>19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116</v>
      </c>
      <c r="F23" s="39"/>
      <c r="G23" s="39"/>
      <c r="H23" s="39"/>
      <c r="I23" s="143" t="s">
        <v>28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116</v>
      </c>
      <c r="F26" s="39"/>
      <c r="G26" s="39"/>
      <c r="H26" s="39"/>
      <c r="I26" s="143" t="s">
        <v>28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35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37</v>
      </c>
      <c r="E32" s="39"/>
      <c r="F32" s="39"/>
      <c r="G32" s="39"/>
      <c r="H32" s="39"/>
      <c r="I32" s="39"/>
      <c r="J32" s="154">
        <f>ROUND(J88,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39</v>
      </c>
      <c r="G34" s="39"/>
      <c r="H34" s="39"/>
      <c r="I34" s="155" t="s">
        <v>38</v>
      </c>
      <c r="J34" s="155" t="s">
        <v>40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41</v>
      </c>
      <c r="E35" s="143" t="s">
        <v>42</v>
      </c>
      <c r="F35" s="157">
        <f>ROUND((SUM(BE88:BE124)),  2)</f>
        <v>0</v>
      </c>
      <c r="G35" s="39"/>
      <c r="H35" s="39"/>
      <c r="I35" s="158">
        <v>0.20999999999999999</v>
      </c>
      <c r="J35" s="157">
        <f>ROUND(((SUM(BE88:BE124))*I35),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43</v>
      </c>
      <c r="F36" s="157">
        <f>ROUND((SUM(BF88:BF124)),  2)</f>
        <v>0</v>
      </c>
      <c r="G36" s="39"/>
      <c r="H36" s="39"/>
      <c r="I36" s="158">
        <v>0.14999999999999999</v>
      </c>
      <c r="J36" s="157">
        <f>ROUND(((SUM(BF88:BF124))*I36),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44</v>
      </c>
      <c r="F37" s="157">
        <f>ROUND((SUM(BG88:BG124)),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45</v>
      </c>
      <c r="F38" s="157">
        <f>ROUND((SUM(BH88:BH124)),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46</v>
      </c>
      <c r="F39" s="157">
        <f>ROUND((SUM(BI88:BI124)),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47</v>
      </c>
      <c r="E41" s="161"/>
      <c r="F41" s="161"/>
      <c r="G41" s="162" t="s">
        <v>48</v>
      </c>
      <c r="H41" s="163" t="s">
        <v>49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117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Velký Borek - větrolam podél cesty HPC2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111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112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113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SO-01.2 - Vegetační úpravy - následná péče v 1. roce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3. 11. 2022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25</v>
      </c>
      <c r="D58" s="41"/>
      <c r="E58" s="41"/>
      <c r="F58" s="28" t="str">
        <f>E17</f>
        <v>ČR SPÚ, pobočka Mělník</v>
      </c>
      <c r="G58" s="41"/>
      <c r="H58" s="41"/>
      <c r="I58" s="33" t="s">
        <v>31</v>
      </c>
      <c r="J58" s="37" t="str">
        <f>E23</f>
        <v>ATELIER FONTES s.r.o.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5.6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ATELIER FONTES s.r.o.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118</v>
      </c>
      <c r="D61" s="172"/>
      <c r="E61" s="172"/>
      <c r="F61" s="172"/>
      <c r="G61" s="172"/>
      <c r="H61" s="172"/>
      <c r="I61" s="172"/>
      <c r="J61" s="173" t="s">
        <v>119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69</v>
      </c>
      <c r="D63" s="41"/>
      <c r="E63" s="41"/>
      <c r="F63" s="41"/>
      <c r="G63" s="41"/>
      <c r="H63" s="41"/>
      <c r="I63" s="41"/>
      <c r="J63" s="103">
        <f>J88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120</v>
      </c>
    </row>
    <row r="64" s="9" customFormat="1" ht="24.96" customHeight="1">
      <c r="A64" s="9"/>
      <c r="B64" s="175"/>
      <c r="C64" s="176"/>
      <c r="D64" s="177" t="s">
        <v>121</v>
      </c>
      <c r="E64" s="178"/>
      <c r="F64" s="178"/>
      <c r="G64" s="178"/>
      <c r="H64" s="178"/>
      <c r="I64" s="178"/>
      <c r="J64" s="179">
        <f>J89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122</v>
      </c>
      <c r="E65" s="183"/>
      <c r="F65" s="183"/>
      <c r="G65" s="183"/>
      <c r="H65" s="183"/>
      <c r="I65" s="183"/>
      <c r="J65" s="184">
        <f>J90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123</v>
      </c>
      <c r="E66" s="183"/>
      <c r="F66" s="183"/>
      <c r="G66" s="183"/>
      <c r="H66" s="183"/>
      <c r="I66" s="183"/>
      <c r="J66" s="184">
        <f>J122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4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124</v>
      </c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70" t="str">
        <f>E7</f>
        <v>Velký Borek - větrolam podél cesty HPC2</v>
      </c>
      <c r="F76" s="33"/>
      <c r="G76" s="33"/>
      <c r="H76" s="33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1" customFormat="1" ht="12" customHeight="1">
      <c r="B77" s="22"/>
      <c r="C77" s="33" t="s">
        <v>111</v>
      </c>
      <c r="D77" s="23"/>
      <c r="E77" s="23"/>
      <c r="F77" s="23"/>
      <c r="G77" s="23"/>
      <c r="H77" s="23"/>
      <c r="I77" s="23"/>
      <c r="J77" s="23"/>
      <c r="K77" s="23"/>
      <c r="L77" s="21"/>
    </row>
    <row r="78" s="2" customFormat="1" ht="16.5" customHeight="1">
      <c r="A78" s="39"/>
      <c r="B78" s="40"/>
      <c r="C78" s="41"/>
      <c r="D78" s="41"/>
      <c r="E78" s="170" t="s">
        <v>112</v>
      </c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113</v>
      </c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70" t="str">
        <f>E11</f>
        <v>SO-01.2 - Vegetační úpravy - následná péče v 1. roce</v>
      </c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21</v>
      </c>
      <c r="D82" s="41"/>
      <c r="E82" s="41"/>
      <c r="F82" s="28" t="str">
        <f>F14</f>
        <v xml:space="preserve"> </v>
      </c>
      <c r="G82" s="41"/>
      <c r="H82" s="41"/>
      <c r="I82" s="33" t="s">
        <v>23</v>
      </c>
      <c r="J82" s="73" t="str">
        <f>IF(J14="","",J14)</f>
        <v>3. 11. 2022</v>
      </c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25.65" customHeight="1">
      <c r="A84" s="39"/>
      <c r="B84" s="40"/>
      <c r="C84" s="33" t="s">
        <v>25</v>
      </c>
      <c r="D84" s="41"/>
      <c r="E84" s="41"/>
      <c r="F84" s="28" t="str">
        <f>E17</f>
        <v>ČR SPÚ, pobočka Mělník</v>
      </c>
      <c r="G84" s="41"/>
      <c r="H84" s="41"/>
      <c r="I84" s="33" t="s">
        <v>31</v>
      </c>
      <c r="J84" s="37" t="str">
        <f>E23</f>
        <v>ATELIER FONTES s.r.o.</v>
      </c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5.65" customHeight="1">
      <c r="A85" s="39"/>
      <c r="B85" s="40"/>
      <c r="C85" s="33" t="s">
        <v>29</v>
      </c>
      <c r="D85" s="41"/>
      <c r="E85" s="41"/>
      <c r="F85" s="28" t="str">
        <f>IF(E20="","",E20)</f>
        <v>Vyplň údaj</v>
      </c>
      <c r="G85" s="41"/>
      <c r="H85" s="41"/>
      <c r="I85" s="33" t="s">
        <v>34</v>
      </c>
      <c r="J85" s="37" t="str">
        <f>E26</f>
        <v>ATELIER FONTES s.r.o.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86"/>
      <c r="B87" s="187"/>
      <c r="C87" s="188" t="s">
        <v>125</v>
      </c>
      <c r="D87" s="189" t="s">
        <v>56</v>
      </c>
      <c r="E87" s="189" t="s">
        <v>52</v>
      </c>
      <c r="F87" s="189" t="s">
        <v>53</v>
      </c>
      <c r="G87" s="189" t="s">
        <v>126</v>
      </c>
      <c r="H87" s="189" t="s">
        <v>127</v>
      </c>
      <c r="I87" s="189" t="s">
        <v>128</v>
      </c>
      <c r="J87" s="189" t="s">
        <v>119</v>
      </c>
      <c r="K87" s="190" t="s">
        <v>129</v>
      </c>
      <c r="L87" s="191"/>
      <c r="M87" s="93" t="s">
        <v>19</v>
      </c>
      <c r="N87" s="94" t="s">
        <v>41</v>
      </c>
      <c r="O87" s="94" t="s">
        <v>130</v>
      </c>
      <c r="P87" s="94" t="s">
        <v>131</v>
      </c>
      <c r="Q87" s="94" t="s">
        <v>132</v>
      </c>
      <c r="R87" s="94" t="s">
        <v>133</v>
      </c>
      <c r="S87" s="94" t="s">
        <v>134</v>
      </c>
      <c r="T87" s="95" t="s">
        <v>135</v>
      </c>
      <c r="U87" s="186"/>
      <c r="V87" s="186"/>
      <c r="W87" s="186"/>
      <c r="X87" s="186"/>
      <c r="Y87" s="186"/>
      <c r="Z87" s="186"/>
      <c r="AA87" s="186"/>
      <c r="AB87" s="186"/>
      <c r="AC87" s="186"/>
      <c r="AD87" s="186"/>
      <c r="AE87" s="186"/>
    </row>
    <row r="88" s="2" customFormat="1" ht="22.8" customHeight="1">
      <c r="A88" s="39"/>
      <c r="B88" s="40"/>
      <c r="C88" s="100" t="s">
        <v>136</v>
      </c>
      <c r="D88" s="41"/>
      <c r="E88" s="41"/>
      <c r="F88" s="41"/>
      <c r="G88" s="41"/>
      <c r="H88" s="41"/>
      <c r="I88" s="41"/>
      <c r="J88" s="192">
        <f>BK88</f>
        <v>0</v>
      </c>
      <c r="K88" s="41"/>
      <c r="L88" s="45"/>
      <c r="M88" s="96"/>
      <c r="N88" s="193"/>
      <c r="O88" s="97"/>
      <c r="P88" s="194">
        <f>P89</f>
        <v>0</v>
      </c>
      <c r="Q88" s="97"/>
      <c r="R88" s="194">
        <f>R89</f>
        <v>6.9000000000000004</v>
      </c>
      <c r="S88" s="97"/>
      <c r="T88" s="195">
        <f>T89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70</v>
      </c>
      <c r="AU88" s="18" t="s">
        <v>120</v>
      </c>
      <c r="BK88" s="196">
        <f>BK89</f>
        <v>0</v>
      </c>
    </row>
    <row r="89" s="12" customFormat="1" ht="25.92" customHeight="1">
      <c r="A89" s="12"/>
      <c r="B89" s="197"/>
      <c r="C89" s="198"/>
      <c r="D89" s="199" t="s">
        <v>70</v>
      </c>
      <c r="E89" s="200" t="s">
        <v>137</v>
      </c>
      <c r="F89" s="200" t="s">
        <v>138</v>
      </c>
      <c r="G89" s="198"/>
      <c r="H89" s="198"/>
      <c r="I89" s="201"/>
      <c r="J89" s="202">
        <f>BK89</f>
        <v>0</v>
      </c>
      <c r="K89" s="198"/>
      <c r="L89" s="203"/>
      <c r="M89" s="204"/>
      <c r="N89" s="205"/>
      <c r="O89" s="205"/>
      <c r="P89" s="206">
        <f>P90+P122</f>
        <v>0</v>
      </c>
      <c r="Q89" s="205"/>
      <c r="R89" s="206">
        <f>R90+R122</f>
        <v>6.9000000000000004</v>
      </c>
      <c r="S89" s="205"/>
      <c r="T89" s="207">
        <f>T90+T122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8" t="s">
        <v>78</v>
      </c>
      <c r="AT89" s="209" t="s">
        <v>70</v>
      </c>
      <c r="AU89" s="209" t="s">
        <v>71</v>
      </c>
      <c r="AY89" s="208" t="s">
        <v>139</v>
      </c>
      <c r="BK89" s="210">
        <f>BK90+BK122</f>
        <v>0</v>
      </c>
    </row>
    <row r="90" s="12" customFormat="1" ht="22.8" customHeight="1">
      <c r="A90" s="12"/>
      <c r="B90" s="197"/>
      <c r="C90" s="198"/>
      <c r="D90" s="199" t="s">
        <v>70</v>
      </c>
      <c r="E90" s="211" t="s">
        <v>78</v>
      </c>
      <c r="F90" s="211" t="s">
        <v>140</v>
      </c>
      <c r="G90" s="198"/>
      <c r="H90" s="198"/>
      <c r="I90" s="201"/>
      <c r="J90" s="212">
        <f>BK90</f>
        <v>0</v>
      </c>
      <c r="K90" s="198"/>
      <c r="L90" s="203"/>
      <c r="M90" s="204"/>
      <c r="N90" s="205"/>
      <c r="O90" s="205"/>
      <c r="P90" s="206">
        <f>SUM(P91:P121)</f>
        <v>0</v>
      </c>
      <c r="Q90" s="205"/>
      <c r="R90" s="206">
        <f>SUM(R91:R121)</f>
        <v>6.9000000000000004</v>
      </c>
      <c r="S90" s="205"/>
      <c r="T90" s="207">
        <f>SUM(T91:T121)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8" t="s">
        <v>78</v>
      </c>
      <c r="AT90" s="209" t="s">
        <v>70</v>
      </c>
      <c r="AU90" s="209" t="s">
        <v>78</v>
      </c>
      <c r="AY90" s="208" t="s">
        <v>139</v>
      </c>
      <c r="BK90" s="210">
        <f>SUM(BK91:BK121)</f>
        <v>0</v>
      </c>
    </row>
    <row r="91" s="2" customFormat="1" ht="16.5" customHeight="1">
      <c r="A91" s="39"/>
      <c r="B91" s="40"/>
      <c r="C91" s="213" t="s">
        <v>78</v>
      </c>
      <c r="D91" s="213" t="s">
        <v>141</v>
      </c>
      <c r="E91" s="214" t="s">
        <v>358</v>
      </c>
      <c r="F91" s="215" t="s">
        <v>359</v>
      </c>
      <c r="G91" s="216" t="s">
        <v>162</v>
      </c>
      <c r="H91" s="217">
        <v>2.871</v>
      </c>
      <c r="I91" s="218"/>
      <c r="J91" s="219">
        <f>ROUND(I91*H91,2)</f>
        <v>0</v>
      </c>
      <c r="K91" s="215" t="s">
        <v>145</v>
      </c>
      <c r="L91" s="45"/>
      <c r="M91" s="220" t="s">
        <v>19</v>
      </c>
      <c r="N91" s="221" t="s">
        <v>42</v>
      </c>
      <c r="O91" s="85"/>
      <c r="P91" s="222">
        <f>O91*H91</f>
        <v>0</v>
      </c>
      <c r="Q91" s="222">
        <v>0</v>
      </c>
      <c r="R91" s="222">
        <f>Q91*H91</f>
        <v>0</v>
      </c>
      <c r="S91" s="222">
        <v>0</v>
      </c>
      <c r="T91" s="223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24" t="s">
        <v>146</v>
      </c>
      <c r="AT91" s="224" t="s">
        <v>141</v>
      </c>
      <c r="AU91" s="224" t="s">
        <v>80</v>
      </c>
      <c r="AY91" s="18" t="s">
        <v>139</v>
      </c>
      <c r="BE91" s="225">
        <f>IF(N91="základní",J91,0)</f>
        <v>0</v>
      </c>
      <c r="BF91" s="225">
        <f>IF(N91="snížená",J91,0)</f>
        <v>0</v>
      </c>
      <c r="BG91" s="225">
        <f>IF(N91="zákl. přenesená",J91,0)</f>
        <v>0</v>
      </c>
      <c r="BH91" s="225">
        <f>IF(N91="sníž. přenesená",J91,0)</f>
        <v>0</v>
      </c>
      <c r="BI91" s="225">
        <f>IF(N91="nulová",J91,0)</f>
        <v>0</v>
      </c>
      <c r="BJ91" s="18" t="s">
        <v>78</v>
      </c>
      <c r="BK91" s="225">
        <f>ROUND(I91*H91,2)</f>
        <v>0</v>
      </c>
      <c r="BL91" s="18" t="s">
        <v>146</v>
      </c>
      <c r="BM91" s="224" t="s">
        <v>360</v>
      </c>
    </row>
    <row r="92" s="2" customFormat="1">
      <c r="A92" s="39"/>
      <c r="B92" s="40"/>
      <c r="C92" s="41"/>
      <c r="D92" s="226" t="s">
        <v>148</v>
      </c>
      <c r="E92" s="41"/>
      <c r="F92" s="227" t="s">
        <v>361</v>
      </c>
      <c r="G92" s="41"/>
      <c r="H92" s="41"/>
      <c r="I92" s="228"/>
      <c r="J92" s="41"/>
      <c r="K92" s="41"/>
      <c r="L92" s="45"/>
      <c r="M92" s="229"/>
      <c r="N92" s="230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148</v>
      </c>
      <c r="AU92" s="18" t="s">
        <v>80</v>
      </c>
    </row>
    <row r="93" s="2" customFormat="1">
      <c r="A93" s="39"/>
      <c r="B93" s="40"/>
      <c r="C93" s="41"/>
      <c r="D93" s="231" t="s">
        <v>150</v>
      </c>
      <c r="E93" s="41"/>
      <c r="F93" s="232" t="s">
        <v>362</v>
      </c>
      <c r="G93" s="41"/>
      <c r="H93" s="41"/>
      <c r="I93" s="228"/>
      <c r="J93" s="41"/>
      <c r="K93" s="41"/>
      <c r="L93" s="45"/>
      <c r="M93" s="229"/>
      <c r="N93" s="230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150</v>
      </c>
      <c r="AU93" s="18" t="s">
        <v>80</v>
      </c>
    </row>
    <row r="94" s="13" customFormat="1">
      <c r="A94" s="13"/>
      <c r="B94" s="233"/>
      <c r="C94" s="234"/>
      <c r="D94" s="231" t="s">
        <v>152</v>
      </c>
      <c r="E94" s="235" t="s">
        <v>19</v>
      </c>
      <c r="F94" s="236" t="s">
        <v>363</v>
      </c>
      <c r="G94" s="234"/>
      <c r="H94" s="237">
        <v>2.871</v>
      </c>
      <c r="I94" s="238"/>
      <c r="J94" s="234"/>
      <c r="K94" s="234"/>
      <c r="L94" s="239"/>
      <c r="M94" s="240"/>
      <c r="N94" s="241"/>
      <c r="O94" s="241"/>
      <c r="P94" s="241"/>
      <c r="Q94" s="241"/>
      <c r="R94" s="241"/>
      <c r="S94" s="241"/>
      <c r="T94" s="242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3" t="s">
        <v>152</v>
      </c>
      <c r="AU94" s="243" t="s">
        <v>80</v>
      </c>
      <c r="AV94" s="13" t="s">
        <v>80</v>
      </c>
      <c r="AW94" s="13" t="s">
        <v>33</v>
      </c>
      <c r="AX94" s="13" t="s">
        <v>78</v>
      </c>
      <c r="AY94" s="243" t="s">
        <v>139</v>
      </c>
    </row>
    <row r="95" s="2" customFormat="1" ht="16.5" customHeight="1">
      <c r="A95" s="39"/>
      <c r="B95" s="40"/>
      <c r="C95" s="213" t="s">
        <v>80</v>
      </c>
      <c r="D95" s="213" t="s">
        <v>141</v>
      </c>
      <c r="E95" s="214" t="s">
        <v>364</v>
      </c>
      <c r="F95" s="215" t="s">
        <v>365</v>
      </c>
      <c r="G95" s="216" t="s">
        <v>144</v>
      </c>
      <c r="H95" s="217">
        <v>4</v>
      </c>
      <c r="I95" s="218"/>
      <c r="J95" s="219">
        <f>ROUND(I95*H95,2)</f>
        <v>0</v>
      </c>
      <c r="K95" s="215" t="s">
        <v>145</v>
      </c>
      <c r="L95" s="45"/>
      <c r="M95" s="220" t="s">
        <v>19</v>
      </c>
      <c r="N95" s="221" t="s">
        <v>42</v>
      </c>
      <c r="O95" s="85"/>
      <c r="P95" s="222">
        <f>O95*H95</f>
        <v>0</v>
      </c>
      <c r="Q95" s="222">
        <v>0</v>
      </c>
      <c r="R95" s="222">
        <f>Q95*H95</f>
        <v>0</v>
      </c>
      <c r="S95" s="222">
        <v>0</v>
      </c>
      <c r="T95" s="223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4" t="s">
        <v>146</v>
      </c>
      <c r="AT95" s="224" t="s">
        <v>141</v>
      </c>
      <c r="AU95" s="224" t="s">
        <v>80</v>
      </c>
      <c r="AY95" s="18" t="s">
        <v>139</v>
      </c>
      <c r="BE95" s="225">
        <f>IF(N95="základní",J95,0)</f>
        <v>0</v>
      </c>
      <c r="BF95" s="225">
        <f>IF(N95="snížená",J95,0)</f>
        <v>0</v>
      </c>
      <c r="BG95" s="225">
        <f>IF(N95="zákl. přenesená",J95,0)</f>
        <v>0</v>
      </c>
      <c r="BH95" s="225">
        <f>IF(N95="sníž. přenesená",J95,0)</f>
        <v>0</v>
      </c>
      <c r="BI95" s="225">
        <f>IF(N95="nulová",J95,0)</f>
        <v>0</v>
      </c>
      <c r="BJ95" s="18" t="s">
        <v>78</v>
      </c>
      <c r="BK95" s="225">
        <f>ROUND(I95*H95,2)</f>
        <v>0</v>
      </c>
      <c r="BL95" s="18" t="s">
        <v>146</v>
      </c>
      <c r="BM95" s="224" t="s">
        <v>366</v>
      </c>
    </row>
    <row r="96" s="2" customFormat="1">
      <c r="A96" s="39"/>
      <c r="B96" s="40"/>
      <c r="C96" s="41"/>
      <c r="D96" s="226" t="s">
        <v>148</v>
      </c>
      <c r="E96" s="41"/>
      <c r="F96" s="227" t="s">
        <v>367</v>
      </c>
      <c r="G96" s="41"/>
      <c r="H96" s="41"/>
      <c r="I96" s="228"/>
      <c r="J96" s="41"/>
      <c r="K96" s="41"/>
      <c r="L96" s="45"/>
      <c r="M96" s="229"/>
      <c r="N96" s="230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148</v>
      </c>
      <c r="AU96" s="18" t="s">
        <v>80</v>
      </c>
    </row>
    <row r="97" s="2" customFormat="1">
      <c r="A97" s="39"/>
      <c r="B97" s="40"/>
      <c r="C97" s="41"/>
      <c r="D97" s="231" t="s">
        <v>150</v>
      </c>
      <c r="E97" s="41"/>
      <c r="F97" s="232" t="s">
        <v>368</v>
      </c>
      <c r="G97" s="41"/>
      <c r="H97" s="41"/>
      <c r="I97" s="228"/>
      <c r="J97" s="41"/>
      <c r="K97" s="41"/>
      <c r="L97" s="45"/>
      <c r="M97" s="229"/>
      <c r="N97" s="230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150</v>
      </c>
      <c r="AU97" s="18" t="s">
        <v>80</v>
      </c>
    </row>
    <row r="98" s="13" customFormat="1">
      <c r="A98" s="13"/>
      <c r="B98" s="233"/>
      <c r="C98" s="234"/>
      <c r="D98" s="231" t="s">
        <v>152</v>
      </c>
      <c r="E98" s="235" t="s">
        <v>19</v>
      </c>
      <c r="F98" s="236" t="s">
        <v>369</v>
      </c>
      <c r="G98" s="234"/>
      <c r="H98" s="237">
        <v>4</v>
      </c>
      <c r="I98" s="238"/>
      <c r="J98" s="234"/>
      <c r="K98" s="234"/>
      <c r="L98" s="239"/>
      <c r="M98" s="240"/>
      <c r="N98" s="241"/>
      <c r="O98" s="241"/>
      <c r="P98" s="241"/>
      <c r="Q98" s="241"/>
      <c r="R98" s="241"/>
      <c r="S98" s="241"/>
      <c r="T98" s="242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3" t="s">
        <v>152</v>
      </c>
      <c r="AU98" s="243" t="s">
        <v>80</v>
      </c>
      <c r="AV98" s="13" t="s">
        <v>80</v>
      </c>
      <c r="AW98" s="13" t="s">
        <v>33</v>
      </c>
      <c r="AX98" s="13" t="s">
        <v>78</v>
      </c>
      <c r="AY98" s="243" t="s">
        <v>139</v>
      </c>
    </row>
    <row r="99" s="2" customFormat="1" ht="16.5" customHeight="1">
      <c r="A99" s="39"/>
      <c r="B99" s="40"/>
      <c r="C99" s="213" t="s">
        <v>159</v>
      </c>
      <c r="D99" s="213" t="s">
        <v>141</v>
      </c>
      <c r="E99" s="214" t="s">
        <v>370</v>
      </c>
      <c r="F99" s="215" t="s">
        <v>371</v>
      </c>
      <c r="G99" s="216" t="s">
        <v>339</v>
      </c>
      <c r="H99" s="217">
        <v>300.60000000000002</v>
      </c>
      <c r="I99" s="218"/>
      <c r="J99" s="219">
        <f>ROUND(I99*H99,2)</f>
        <v>0</v>
      </c>
      <c r="K99" s="215" t="s">
        <v>145</v>
      </c>
      <c r="L99" s="45"/>
      <c r="M99" s="220" t="s">
        <v>19</v>
      </c>
      <c r="N99" s="221" t="s">
        <v>42</v>
      </c>
      <c r="O99" s="85"/>
      <c r="P99" s="222">
        <f>O99*H99</f>
        <v>0</v>
      </c>
      <c r="Q99" s="222">
        <v>0</v>
      </c>
      <c r="R99" s="222">
        <f>Q99*H99</f>
        <v>0</v>
      </c>
      <c r="S99" s="222">
        <v>0</v>
      </c>
      <c r="T99" s="223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4" t="s">
        <v>146</v>
      </c>
      <c r="AT99" s="224" t="s">
        <v>141</v>
      </c>
      <c r="AU99" s="224" t="s">
        <v>80</v>
      </c>
      <c r="AY99" s="18" t="s">
        <v>139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18" t="s">
        <v>78</v>
      </c>
      <c r="BK99" s="225">
        <f>ROUND(I99*H99,2)</f>
        <v>0</v>
      </c>
      <c r="BL99" s="18" t="s">
        <v>146</v>
      </c>
      <c r="BM99" s="224" t="s">
        <v>372</v>
      </c>
    </row>
    <row r="100" s="2" customFormat="1">
      <c r="A100" s="39"/>
      <c r="B100" s="40"/>
      <c r="C100" s="41"/>
      <c r="D100" s="226" t="s">
        <v>148</v>
      </c>
      <c r="E100" s="41"/>
      <c r="F100" s="227" t="s">
        <v>373</v>
      </c>
      <c r="G100" s="41"/>
      <c r="H100" s="41"/>
      <c r="I100" s="228"/>
      <c r="J100" s="41"/>
      <c r="K100" s="41"/>
      <c r="L100" s="45"/>
      <c r="M100" s="229"/>
      <c r="N100" s="230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148</v>
      </c>
      <c r="AU100" s="18" t="s">
        <v>80</v>
      </c>
    </row>
    <row r="101" s="13" customFormat="1">
      <c r="A101" s="13"/>
      <c r="B101" s="233"/>
      <c r="C101" s="234"/>
      <c r="D101" s="231" t="s">
        <v>152</v>
      </c>
      <c r="E101" s="235" t="s">
        <v>19</v>
      </c>
      <c r="F101" s="236" t="s">
        <v>374</v>
      </c>
      <c r="G101" s="234"/>
      <c r="H101" s="237">
        <v>186.59999999999999</v>
      </c>
      <c r="I101" s="238"/>
      <c r="J101" s="234"/>
      <c r="K101" s="234"/>
      <c r="L101" s="239"/>
      <c r="M101" s="240"/>
      <c r="N101" s="241"/>
      <c r="O101" s="241"/>
      <c r="P101" s="241"/>
      <c r="Q101" s="241"/>
      <c r="R101" s="241"/>
      <c r="S101" s="241"/>
      <c r="T101" s="242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3" t="s">
        <v>152</v>
      </c>
      <c r="AU101" s="243" t="s">
        <v>80</v>
      </c>
      <c r="AV101" s="13" t="s">
        <v>80</v>
      </c>
      <c r="AW101" s="13" t="s">
        <v>33</v>
      </c>
      <c r="AX101" s="13" t="s">
        <v>71</v>
      </c>
      <c r="AY101" s="243" t="s">
        <v>139</v>
      </c>
    </row>
    <row r="102" s="13" customFormat="1">
      <c r="A102" s="13"/>
      <c r="B102" s="233"/>
      <c r="C102" s="234"/>
      <c r="D102" s="231" t="s">
        <v>152</v>
      </c>
      <c r="E102" s="235" t="s">
        <v>19</v>
      </c>
      <c r="F102" s="236" t="s">
        <v>375</v>
      </c>
      <c r="G102" s="234"/>
      <c r="H102" s="237">
        <v>113.25</v>
      </c>
      <c r="I102" s="238"/>
      <c r="J102" s="234"/>
      <c r="K102" s="234"/>
      <c r="L102" s="239"/>
      <c r="M102" s="240"/>
      <c r="N102" s="241"/>
      <c r="O102" s="241"/>
      <c r="P102" s="241"/>
      <c r="Q102" s="241"/>
      <c r="R102" s="241"/>
      <c r="S102" s="241"/>
      <c r="T102" s="242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3" t="s">
        <v>152</v>
      </c>
      <c r="AU102" s="243" t="s">
        <v>80</v>
      </c>
      <c r="AV102" s="13" t="s">
        <v>80</v>
      </c>
      <c r="AW102" s="13" t="s">
        <v>33</v>
      </c>
      <c r="AX102" s="13" t="s">
        <v>71</v>
      </c>
      <c r="AY102" s="243" t="s">
        <v>139</v>
      </c>
    </row>
    <row r="103" s="13" customFormat="1">
      <c r="A103" s="13"/>
      <c r="B103" s="233"/>
      <c r="C103" s="234"/>
      <c r="D103" s="231" t="s">
        <v>152</v>
      </c>
      <c r="E103" s="235" t="s">
        <v>19</v>
      </c>
      <c r="F103" s="236" t="s">
        <v>376</v>
      </c>
      <c r="G103" s="234"/>
      <c r="H103" s="237">
        <v>0.75</v>
      </c>
      <c r="I103" s="238"/>
      <c r="J103" s="234"/>
      <c r="K103" s="234"/>
      <c r="L103" s="239"/>
      <c r="M103" s="240"/>
      <c r="N103" s="241"/>
      <c r="O103" s="241"/>
      <c r="P103" s="241"/>
      <c r="Q103" s="241"/>
      <c r="R103" s="241"/>
      <c r="S103" s="241"/>
      <c r="T103" s="242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3" t="s">
        <v>152</v>
      </c>
      <c r="AU103" s="243" t="s">
        <v>80</v>
      </c>
      <c r="AV103" s="13" t="s">
        <v>80</v>
      </c>
      <c r="AW103" s="13" t="s">
        <v>33</v>
      </c>
      <c r="AX103" s="13" t="s">
        <v>71</v>
      </c>
      <c r="AY103" s="243" t="s">
        <v>139</v>
      </c>
    </row>
    <row r="104" s="14" customFormat="1">
      <c r="A104" s="14"/>
      <c r="B104" s="254"/>
      <c r="C104" s="255"/>
      <c r="D104" s="231" t="s">
        <v>152</v>
      </c>
      <c r="E104" s="256" t="s">
        <v>19</v>
      </c>
      <c r="F104" s="257" t="s">
        <v>242</v>
      </c>
      <c r="G104" s="255"/>
      <c r="H104" s="258">
        <v>300.60000000000002</v>
      </c>
      <c r="I104" s="259"/>
      <c r="J104" s="255"/>
      <c r="K104" s="255"/>
      <c r="L104" s="260"/>
      <c r="M104" s="261"/>
      <c r="N104" s="262"/>
      <c r="O104" s="262"/>
      <c r="P104" s="262"/>
      <c r="Q104" s="262"/>
      <c r="R104" s="262"/>
      <c r="S104" s="262"/>
      <c r="T104" s="263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64" t="s">
        <v>152</v>
      </c>
      <c r="AU104" s="264" t="s">
        <v>80</v>
      </c>
      <c r="AV104" s="14" t="s">
        <v>146</v>
      </c>
      <c r="AW104" s="14" t="s">
        <v>33</v>
      </c>
      <c r="AX104" s="14" t="s">
        <v>78</v>
      </c>
      <c r="AY104" s="264" t="s">
        <v>139</v>
      </c>
    </row>
    <row r="105" s="2" customFormat="1" ht="16.5" customHeight="1">
      <c r="A105" s="39"/>
      <c r="B105" s="40"/>
      <c r="C105" s="213" t="s">
        <v>146</v>
      </c>
      <c r="D105" s="213" t="s">
        <v>141</v>
      </c>
      <c r="E105" s="214" t="s">
        <v>377</v>
      </c>
      <c r="F105" s="215" t="s">
        <v>378</v>
      </c>
      <c r="G105" s="216" t="s">
        <v>339</v>
      </c>
      <c r="H105" s="217">
        <v>300.60000000000002</v>
      </c>
      <c r="I105" s="218"/>
      <c r="J105" s="219">
        <f>ROUND(I105*H105,2)</f>
        <v>0</v>
      </c>
      <c r="K105" s="215" t="s">
        <v>145</v>
      </c>
      <c r="L105" s="45"/>
      <c r="M105" s="220" t="s">
        <v>19</v>
      </c>
      <c r="N105" s="221" t="s">
        <v>42</v>
      </c>
      <c r="O105" s="85"/>
      <c r="P105" s="222">
        <f>O105*H105</f>
        <v>0</v>
      </c>
      <c r="Q105" s="222">
        <v>0</v>
      </c>
      <c r="R105" s="222">
        <f>Q105*H105</f>
        <v>0</v>
      </c>
      <c r="S105" s="222">
        <v>0</v>
      </c>
      <c r="T105" s="223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4" t="s">
        <v>146</v>
      </c>
      <c r="AT105" s="224" t="s">
        <v>141</v>
      </c>
      <c r="AU105" s="224" t="s">
        <v>80</v>
      </c>
      <c r="AY105" s="18" t="s">
        <v>139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18" t="s">
        <v>78</v>
      </c>
      <c r="BK105" s="225">
        <f>ROUND(I105*H105,2)</f>
        <v>0</v>
      </c>
      <c r="BL105" s="18" t="s">
        <v>146</v>
      </c>
      <c r="BM105" s="224" t="s">
        <v>379</v>
      </c>
    </row>
    <row r="106" s="2" customFormat="1">
      <c r="A106" s="39"/>
      <c r="B106" s="40"/>
      <c r="C106" s="41"/>
      <c r="D106" s="226" t="s">
        <v>148</v>
      </c>
      <c r="E106" s="41"/>
      <c r="F106" s="227" t="s">
        <v>380</v>
      </c>
      <c r="G106" s="41"/>
      <c r="H106" s="41"/>
      <c r="I106" s="228"/>
      <c r="J106" s="41"/>
      <c r="K106" s="41"/>
      <c r="L106" s="45"/>
      <c r="M106" s="229"/>
      <c r="N106" s="230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148</v>
      </c>
      <c r="AU106" s="18" t="s">
        <v>80</v>
      </c>
    </row>
    <row r="107" s="2" customFormat="1" ht="16.5" customHeight="1">
      <c r="A107" s="39"/>
      <c r="B107" s="40"/>
      <c r="C107" s="213" t="s">
        <v>171</v>
      </c>
      <c r="D107" s="213" t="s">
        <v>141</v>
      </c>
      <c r="E107" s="214" t="s">
        <v>381</v>
      </c>
      <c r="F107" s="215" t="s">
        <v>382</v>
      </c>
      <c r="G107" s="216" t="s">
        <v>339</v>
      </c>
      <c r="H107" s="217">
        <v>3006</v>
      </c>
      <c r="I107" s="218"/>
      <c r="J107" s="219">
        <f>ROUND(I107*H107,2)</f>
        <v>0</v>
      </c>
      <c r="K107" s="215" t="s">
        <v>145</v>
      </c>
      <c r="L107" s="45"/>
      <c r="M107" s="220" t="s">
        <v>19</v>
      </c>
      <c r="N107" s="221" t="s">
        <v>42</v>
      </c>
      <c r="O107" s="85"/>
      <c r="P107" s="222">
        <f>O107*H107</f>
        <v>0</v>
      </c>
      <c r="Q107" s="222">
        <v>0</v>
      </c>
      <c r="R107" s="222">
        <f>Q107*H107</f>
        <v>0</v>
      </c>
      <c r="S107" s="222">
        <v>0</v>
      </c>
      <c r="T107" s="223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4" t="s">
        <v>146</v>
      </c>
      <c r="AT107" s="224" t="s">
        <v>141</v>
      </c>
      <c r="AU107" s="224" t="s">
        <v>80</v>
      </c>
      <c r="AY107" s="18" t="s">
        <v>139</v>
      </c>
      <c r="BE107" s="225">
        <f>IF(N107="základní",J107,0)</f>
        <v>0</v>
      </c>
      <c r="BF107" s="225">
        <f>IF(N107="snížená",J107,0)</f>
        <v>0</v>
      </c>
      <c r="BG107" s="225">
        <f>IF(N107="zákl. přenesená",J107,0)</f>
        <v>0</v>
      </c>
      <c r="BH107" s="225">
        <f>IF(N107="sníž. přenesená",J107,0)</f>
        <v>0</v>
      </c>
      <c r="BI107" s="225">
        <f>IF(N107="nulová",J107,0)</f>
        <v>0</v>
      </c>
      <c r="BJ107" s="18" t="s">
        <v>78</v>
      </c>
      <c r="BK107" s="225">
        <f>ROUND(I107*H107,2)</f>
        <v>0</v>
      </c>
      <c r="BL107" s="18" t="s">
        <v>146</v>
      </c>
      <c r="BM107" s="224" t="s">
        <v>383</v>
      </c>
    </row>
    <row r="108" s="2" customFormat="1">
      <c r="A108" s="39"/>
      <c r="B108" s="40"/>
      <c r="C108" s="41"/>
      <c r="D108" s="226" t="s">
        <v>148</v>
      </c>
      <c r="E108" s="41"/>
      <c r="F108" s="227" t="s">
        <v>384</v>
      </c>
      <c r="G108" s="41"/>
      <c r="H108" s="41"/>
      <c r="I108" s="228"/>
      <c r="J108" s="41"/>
      <c r="K108" s="41"/>
      <c r="L108" s="45"/>
      <c r="M108" s="229"/>
      <c r="N108" s="230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148</v>
      </c>
      <c r="AU108" s="18" t="s">
        <v>80</v>
      </c>
    </row>
    <row r="109" s="13" customFormat="1">
      <c r="A109" s="13"/>
      <c r="B109" s="233"/>
      <c r="C109" s="234"/>
      <c r="D109" s="231" t="s">
        <v>152</v>
      </c>
      <c r="E109" s="235" t="s">
        <v>19</v>
      </c>
      <c r="F109" s="236" t="s">
        <v>385</v>
      </c>
      <c r="G109" s="234"/>
      <c r="H109" s="237">
        <v>3006</v>
      </c>
      <c r="I109" s="238"/>
      <c r="J109" s="234"/>
      <c r="K109" s="234"/>
      <c r="L109" s="239"/>
      <c r="M109" s="240"/>
      <c r="N109" s="241"/>
      <c r="O109" s="241"/>
      <c r="P109" s="241"/>
      <c r="Q109" s="241"/>
      <c r="R109" s="241"/>
      <c r="S109" s="241"/>
      <c r="T109" s="242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3" t="s">
        <v>152</v>
      </c>
      <c r="AU109" s="243" t="s">
        <v>80</v>
      </c>
      <c r="AV109" s="13" t="s">
        <v>80</v>
      </c>
      <c r="AW109" s="13" t="s">
        <v>33</v>
      </c>
      <c r="AX109" s="13" t="s">
        <v>78</v>
      </c>
      <c r="AY109" s="243" t="s">
        <v>139</v>
      </c>
    </row>
    <row r="110" s="2" customFormat="1" ht="21.75" customHeight="1">
      <c r="A110" s="39"/>
      <c r="B110" s="40"/>
      <c r="C110" s="213" t="s">
        <v>177</v>
      </c>
      <c r="D110" s="213" t="s">
        <v>141</v>
      </c>
      <c r="E110" s="214" t="s">
        <v>386</v>
      </c>
      <c r="F110" s="215" t="s">
        <v>387</v>
      </c>
      <c r="G110" s="216" t="s">
        <v>144</v>
      </c>
      <c r="H110" s="217">
        <v>4692</v>
      </c>
      <c r="I110" s="218"/>
      <c r="J110" s="219">
        <f>ROUND(I110*H110,2)</f>
        <v>0</v>
      </c>
      <c r="K110" s="215" t="s">
        <v>145</v>
      </c>
      <c r="L110" s="45"/>
      <c r="M110" s="220" t="s">
        <v>19</v>
      </c>
      <c r="N110" s="221" t="s">
        <v>42</v>
      </c>
      <c r="O110" s="85"/>
      <c r="P110" s="222">
        <f>O110*H110</f>
        <v>0</v>
      </c>
      <c r="Q110" s="222">
        <v>0</v>
      </c>
      <c r="R110" s="222">
        <f>Q110*H110</f>
        <v>0</v>
      </c>
      <c r="S110" s="222">
        <v>0</v>
      </c>
      <c r="T110" s="223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4" t="s">
        <v>146</v>
      </c>
      <c r="AT110" s="224" t="s">
        <v>141</v>
      </c>
      <c r="AU110" s="224" t="s">
        <v>80</v>
      </c>
      <c r="AY110" s="18" t="s">
        <v>139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18" t="s">
        <v>78</v>
      </c>
      <c r="BK110" s="225">
        <f>ROUND(I110*H110,2)</f>
        <v>0</v>
      </c>
      <c r="BL110" s="18" t="s">
        <v>146</v>
      </c>
      <c r="BM110" s="224" t="s">
        <v>388</v>
      </c>
    </row>
    <row r="111" s="2" customFormat="1">
      <c r="A111" s="39"/>
      <c r="B111" s="40"/>
      <c r="C111" s="41"/>
      <c r="D111" s="226" t="s">
        <v>148</v>
      </c>
      <c r="E111" s="41"/>
      <c r="F111" s="227" t="s">
        <v>389</v>
      </c>
      <c r="G111" s="41"/>
      <c r="H111" s="41"/>
      <c r="I111" s="228"/>
      <c r="J111" s="41"/>
      <c r="K111" s="41"/>
      <c r="L111" s="45"/>
      <c r="M111" s="229"/>
      <c r="N111" s="230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148</v>
      </c>
      <c r="AU111" s="18" t="s">
        <v>80</v>
      </c>
    </row>
    <row r="112" s="2" customFormat="1">
      <c r="A112" s="39"/>
      <c r="B112" s="40"/>
      <c r="C112" s="41"/>
      <c r="D112" s="231" t="s">
        <v>150</v>
      </c>
      <c r="E112" s="41"/>
      <c r="F112" s="232" t="s">
        <v>390</v>
      </c>
      <c r="G112" s="41"/>
      <c r="H112" s="41"/>
      <c r="I112" s="228"/>
      <c r="J112" s="41"/>
      <c r="K112" s="41"/>
      <c r="L112" s="45"/>
      <c r="M112" s="229"/>
      <c r="N112" s="230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150</v>
      </c>
      <c r="AU112" s="18" t="s">
        <v>80</v>
      </c>
    </row>
    <row r="113" s="15" customFormat="1">
      <c r="A113" s="15"/>
      <c r="B113" s="269"/>
      <c r="C113" s="270"/>
      <c r="D113" s="231" t="s">
        <v>152</v>
      </c>
      <c r="E113" s="271" t="s">
        <v>19</v>
      </c>
      <c r="F113" s="272" t="s">
        <v>391</v>
      </c>
      <c r="G113" s="270"/>
      <c r="H113" s="271" t="s">
        <v>19</v>
      </c>
      <c r="I113" s="273"/>
      <c r="J113" s="270"/>
      <c r="K113" s="270"/>
      <c r="L113" s="274"/>
      <c r="M113" s="275"/>
      <c r="N113" s="276"/>
      <c r="O113" s="276"/>
      <c r="P113" s="276"/>
      <c r="Q113" s="276"/>
      <c r="R113" s="276"/>
      <c r="S113" s="276"/>
      <c r="T113" s="277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78" t="s">
        <v>152</v>
      </c>
      <c r="AU113" s="278" t="s">
        <v>80</v>
      </c>
      <c r="AV113" s="15" t="s">
        <v>78</v>
      </c>
      <c r="AW113" s="15" t="s">
        <v>33</v>
      </c>
      <c r="AX113" s="15" t="s">
        <v>71</v>
      </c>
      <c r="AY113" s="278" t="s">
        <v>139</v>
      </c>
    </row>
    <row r="114" s="13" customFormat="1">
      <c r="A114" s="13"/>
      <c r="B114" s="233"/>
      <c r="C114" s="234"/>
      <c r="D114" s="231" t="s">
        <v>152</v>
      </c>
      <c r="E114" s="235" t="s">
        <v>19</v>
      </c>
      <c r="F114" s="236" t="s">
        <v>392</v>
      </c>
      <c r="G114" s="234"/>
      <c r="H114" s="237">
        <v>4692</v>
      </c>
      <c r="I114" s="238"/>
      <c r="J114" s="234"/>
      <c r="K114" s="234"/>
      <c r="L114" s="239"/>
      <c r="M114" s="240"/>
      <c r="N114" s="241"/>
      <c r="O114" s="241"/>
      <c r="P114" s="241"/>
      <c r="Q114" s="241"/>
      <c r="R114" s="241"/>
      <c r="S114" s="241"/>
      <c r="T114" s="242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3" t="s">
        <v>152</v>
      </c>
      <c r="AU114" s="243" t="s">
        <v>80</v>
      </c>
      <c r="AV114" s="13" t="s">
        <v>80</v>
      </c>
      <c r="AW114" s="13" t="s">
        <v>33</v>
      </c>
      <c r="AX114" s="13" t="s">
        <v>78</v>
      </c>
      <c r="AY114" s="243" t="s">
        <v>139</v>
      </c>
    </row>
    <row r="115" s="2" customFormat="1" ht="16.5" customHeight="1">
      <c r="A115" s="39"/>
      <c r="B115" s="40"/>
      <c r="C115" s="213" t="s">
        <v>183</v>
      </c>
      <c r="D115" s="213" t="s">
        <v>141</v>
      </c>
      <c r="E115" s="214" t="s">
        <v>393</v>
      </c>
      <c r="F115" s="215" t="s">
        <v>394</v>
      </c>
      <c r="G115" s="216" t="s">
        <v>144</v>
      </c>
      <c r="H115" s="217">
        <v>552.39999999999998</v>
      </c>
      <c r="I115" s="218"/>
      <c r="J115" s="219">
        <f>ROUND(I115*H115,2)</f>
        <v>0</v>
      </c>
      <c r="K115" s="215" t="s">
        <v>145</v>
      </c>
      <c r="L115" s="45"/>
      <c r="M115" s="220" t="s">
        <v>19</v>
      </c>
      <c r="N115" s="221" t="s">
        <v>42</v>
      </c>
      <c r="O115" s="85"/>
      <c r="P115" s="222">
        <f>O115*H115</f>
        <v>0</v>
      </c>
      <c r="Q115" s="222">
        <v>0</v>
      </c>
      <c r="R115" s="222">
        <f>Q115*H115</f>
        <v>0</v>
      </c>
      <c r="S115" s="222">
        <v>0</v>
      </c>
      <c r="T115" s="223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4" t="s">
        <v>146</v>
      </c>
      <c r="AT115" s="224" t="s">
        <v>141</v>
      </c>
      <c r="AU115" s="224" t="s">
        <v>80</v>
      </c>
      <c r="AY115" s="18" t="s">
        <v>139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18" t="s">
        <v>78</v>
      </c>
      <c r="BK115" s="225">
        <f>ROUND(I115*H115,2)</f>
        <v>0</v>
      </c>
      <c r="BL115" s="18" t="s">
        <v>146</v>
      </c>
      <c r="BM115" s="224" t="s">
        <v>395</v>
      </c>
    </row>
    <row r="116" s="2" customFormat="1">
      <c r="A116" s="39"/>
      <c r="B116" s="40"/>
      <c r="C116" s="41"/>
      <c r="D116" s="226" t="s">
        <v>148</v>
      </c>
      <c r="E116" s="41"/>
      <c r="F116" s="227" t="s">
        <v>396</v>
      </c>
      <c r="G116" s="41"/>
      <c r="H116" s="41"/>
      <c r="I116" s="228"/>
      <c r="J116" s="41"/>
      <c r="K116" s="41"/>
      <c r="L116" s="45"/>
      <c r="M116" s="229"/>
      <c r="N116" s="230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148</v>
      </c>
      <c r="AU116" s="18" t="s">
        <v>80</v>
      </c>
    </row>
    <row r="117" s="2" customFormat="1">
      <c r="A117" s="39"/>
      <c r="B117" s="40"/>
      <c r="C117" s="41"/>
      <c r="D117" s="231" t="s">
        <v>150</v>
      </c>
      <c r="E117" s="41"/>
      <c r="F117" s="232" t="s">
        <v>397</v>
      </c>
      <c r="G117" s="41"/>
      <c r="H117" s="41"/>
      <c r="I117" s="228"/>
      <c r="J117" s="41"/>
      <c r="K117" s="41"/>
      <c r="L117" s="45"/>
      <c r="M117" s="229"/>
      <c r="N117" s="230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150</v>
      </c>
      <c r="AU117" s="18" t="s">
        <v>80</v>
      </c>
    </row>
    <row r="118" s="13" customFormat="1">
      <c r="A118" s="13"/>
      <c r="B118" s="233"/>
      <c r="C118" s="234"/>
      <c r="D118" s="231" t="s">
        <v>152</v>
      </c>
      <c r="E118" s="235" t="s">
        <v>19</v>
      </c>
      <c r="F118" s="236" t="s">
        <v>335</v>
      </c>
      <c r="G118" s="234"/>
      <c r="H118" s="237">
        <v>552.39999999999998</v>
      </c>
      <c r="I118" s="238"/>
      <c r="J118" s="234"/>
      <c r="K118" s="234"/>
      <c r="L118" s="239"/>
      <c r="M118" s="240"/>
      <c r="N118" s="241"/>
      <c r="O118" s="241"/>
      <c r="P118" s="241"/>
      <c r="Q118" s="241"/>
      <c r="R118" s="241"/>
      <c r="S118" s="241"/>
      <c r="T118" s="242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3" t="s">
        <v>152</v>
      </c>
      <c r="AU118" s="243" t="s">
        <v>80</v>
      </c>
      <c r="AV118" s="13" t="s">
        <v>80</v>
      </c>
      <c r="AW118" s="13" t="s">
        <v>33</v>
      </c>
      <c r="AX118" s="13" t="s">
        <v>78</v>
      </c>
      <c r="AY118" s="243" t="s">
        <v>139</v>
      </c>
    </row>
    <row r="119" s="2" customFormat="1" ht="16.5" customHeight="1">
      <c r="A119" s="39"/>
      <c r="B119" s="40"/>
      <c r="C119" s="244" t="s">
        <v>188</v>
      </c>
      <c r="D119" s="244" t="s">
        <v>184</v>
      </c>
      <c r="E119" s="245" t="s">
        <v>337</v>
      </c>
      <c r="F119" s="246" t="s">
        <v>338</v>
      </c>
      <c r="G119" s="247" t="s">
        <v>339</v>
      </c>
      <c r="H119" s="248">
        <v>27.600000000000001</v>
      </c>
      <c r="I119" s="249"/>
      <c r="J119" s="250">
        <f>ROUND(I119*H119,2)</f>
        <v>0</v>
      </c>
      <c r="K119" s="246" t="s">
        <v>19</v>
      </c>
      <c r="L119" s="251"/>
      <c r="M119" s="252" t="s">
        <v>19</v>
      </c>
      <c r="N119" s="253" t="s">
        <v>42</v>
      </c>
      <c r="O119" s="85"/>
      <c r="P119" s="222">
        <f>O119*H119</f>
        <v>0</v>
      </c>
      <c r="Q119" s="222">
        <v>0.25</v>
      </c>
      <c r="R119" s="222">
        <f>Q119*H119</f>
        <v>6.9000000000000004</v>
      </c>
      <c r="S119" s="222">
        <v>0</v>
      </c>
      <c r="T119" s="223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4" t="s">
        <v>188</v>
      </c>
      <c r="AT119" s="224" t="s">
        <v>184</v>
      </c>
      <c r="AU119" s="224" t="s">
        <v>80</v>
      </c>
      <c r="AY119" s="18" t="s">
        <v>139</v>
      </c>
      <c r="BE119" s="225">
        <f>IF(N119="základní",J119,0)</f>
        <v>0</v>
      </c>
      <c r="BF119" s="225">
        <f>IF(N119="snížená",J119,0)</f>
        <v>0</v>
      </c>
      <c r="BG119" s="225">
        <f>IF(N119="zákl. přenesená",J119,0)</f>
        <v>0</v>
      </c>
      <c r="BH119" s="225">
        <f>IF(N119="sníž. přenesená",J119,0)</f>
        <v>0</v>
      </c>
      <c r="BI119" s="225">
        <f>IF(N119="nulová",J119,0)</f>
        <v>0</v>
      </c>
      <c r="BJ119" s="18" t="s">
        <v>78</v>
      </c>
      <c r="BK119" s="225">
        <f>ROUND(I119*H119,2)</f>
        <v>0</v>
      </c>
      <c r="BL119" s="18" t="s">
        <v>146</v>
      </c>
      <c r="BM119" s="224" t="s">
        <v>398</v>
      </c>
    </row>
    <row r="120" s="2" customFormat="1">
      <c r="A120" s="39"/>
      <c r="B120" s="40"/>
      <c r="C120" s="41"/>
      <c r="D120" s="231" t="s">
        <v>150</v>
      </c>
      <c r="E120" s="41"/>
      <c r="F120" s="232" t="s">
        <v>399</v>
      </c>
      <c r="G120" s="41"/>
      <c r="H120" s="41"/>
      <c r="I120" s="228"/>
      <c r="J120" s="41"/>
      <c r="K120" s="41"/>
      <c r="L120" s="45"/>
      <c r="M120" s="229"/>
      <c r="N120" s="230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150</v>
      </c>
      <c r="AU120" s="18" t="s">
        <v>80</v>
      </c>
    </row>
    <row r="121" s="13" customFormat="1">
      <c r="A121" s="13"/>
      <c r="B121" s="233"/>
      <c r="C121" s="234"/>
      <c r="D121" s="231" t="s">
        <v>152</v>
      </c>
      <c r="E121" s="235" t="s">
        <v>19</v>
      </c>
      <c r="F121" s="236" t="s">
        <v>400</v>
      </c>
      <c r="G121" s="234"/>
      <c r="H121" s="237">
        <v>27.600000000000001</v>
      </c>
      <c r="I121" s="238"/>
      <c r="J121" s="234"/>
      <c r="K121" s="234"/>
      <c r="L121" s="239"/>
      <c r="M121" s="240"/>
      <c r="N121" s="241"/>
      <c r="O121" s="241"/>
      <c r="P121" s="241"/>
      <c r="Q121" s="241"/>
      <c r="R121" s="241"/>
      <c r="S121" s="241"/>
      <c r="T121" s="242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3" t="s">
        <v>152</v>
      </c>
      <c r="AU121" s="243" t="s">
        <v>80</v>
      </c>
      <c r="AV121" s="13" t="s">
        <v>80</v>
      </c>
      <c r="AW121" s="13" t="s">
        <v>33</v>
      </c>
      <c r="AX121" s="13" t="s">
        <v>78</v>
      </c>
      <c r="AY121" s="243" t="s">
        <v>139</v>
      </c>
    </row>
    <row r="122" s="12" customFormat="1" ht="22.8" customHeight="1">
      <c r="A122" s="12"/>
      <c r="B122" s="197"/>
      <c r="C122" s="198"/>
      <c r="D122" s="199" t="s">
        <v>70</v>
      </c>
      <c r="E122" s="211" t="s">
        <v>349</v>
      </c>
      <c r="F122" s="211" t="s">
        <v>350</v>
      </c>
      <c r="G122" s="198"/>
      <c r="H122" s="198"/>
      <c r="I122" s="201"/>
      <c r="J122" s="212">
        <f>BK122</f>
        <v>0</v>
      </c>
      <c r="K122" s="198"/>
      <c r="L122" s="203"/>
      <c r="M122" s="204"/>
      <c r="N122" s="205"/>
      <c r="O122" s="205"/>
      <c r="P122" s="206">
        <f>SUM(P123:P124)</f>
        <v>0</v>
      </c>
      <c r="Q122" s="205"/>
      <c r="R122" s="206">
        <f>SUM(R123:R124)</f>
        <v>0</v>
      </c>
      <c r="S122" s="205"/>
      <c r="T122" s="207">
        <f>SUM(T123:T124)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8" t="s">
        <v>78</v>
      </c>
      <c r="AT122" s="209" t="s">
        <v>70</v>
      </c>
      <c r="AU122" s="209" t="s">
        <v>78</v>
      </c>
      <c r="AY122" s="208" t="s">
        <v>139</v>
      </c>
      <c r="BK122" s="210">
        <f>SUM(BK123:BK124)</f>
        <v>0</v>
      </c>
    </row>
    <row r="123" s="2" customFormat="1" ht="16.5" customHeight="1">
      <c r="A123" s="39"/>
      <c r="B123" s="40"/>
      <c r="C123" s="213" t="s">
        <v>196</v>
      </c>
      <c r="D123" s="213" t="s">
        <v>141</v>
      </c>
      <c r="E123" s="214" t="s">
        <v>352</v>
      </c>
      <c r="F123" s="215" t="s">
        <v>353</v>
      </c>
      <c r="G123" s="216" t="s">
        <v>354</v>
      </c>
      <c r="H123" s="217">
        <v>6.9000000000000004</v>
      </c>
      <c r="I123" s="218"/>
      <c r="J123" s="219">
        <f>ROUND(I123*H123,2)</f>
        <v>0</v>
      </c>
      <c r="K123" s="215" t="s">
        <v>145</v>
      </c>
      <c r="L123" s="45"/>
      <c r="M123" s="220" t="s">
        <v>19</v>
      </c>
      <c r="N123" s="221" t="s">
        <v>42</v>
      </c>
      <c r="O123" s="85"/>
      <c r="P123" s="222">
        <f>O123*H123</f>
        <v>0</v>
      </c>
      <c r="Q123" s="222">
        <v>0</v>
      </c>
      <c r="R123" s="222">
        <f>Q123*H123</f>
        <v>0</v>
      </c>
      <c r="S123" s="222">
        <v>0</v>
      </c>
      <c r="T123" s="223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4" t="s">
        <v>146</v>
      </c>
      <c r="AT123" s="224" t="s">
        <v>141</v>
      </c>
      <c r="AU123" s="224" t="s">
        <v>80</v>
      </c>
      <c r="AY123" s="18" t="s">
        <v>139</v>
      </c>
      <c r="BE123" s="225">
        <f>IF(N123="základní",J123,0)</f>
        <v>0</v>
      </c>
      <c r="BF123" s="225">
        <f>IF(N123="snížená",J123,0)</f>
        <v>0</v>
      </c>
      <c r="BG123" s="225">
        <f>IF(N123="zákl. přenesená",J123,0)</f>
        <v>0</v>
      </c>
      <c r="BH123" s="225">
        <f>IF(N123="sníž. přenesená",J123,0)</f>
        <v>0</v>
      </c>
      <c r="BI123" s="225">
        <f>IF(N123="nulová",J123,0)</f>
        <v>0</v>
      </c>
      <c r="BJ123" s="18" t="s">
        <v>78</v>
      </c>
      <c r="BK123" s="225">
        <f>ROUND(I123*H123,2)</f>
        <v>0</v>
      </c>
      <c r="BL123" s="18" t="s">
        <v>146</v>
      </c>
      <c r="BM123" s="224" t="s">
        <v>401</v>
      </c>
    </row>
    <row r="124" s="2" customFormat="1">
      <c r="A124" s="39"/>
      <c r="B124" s="40"/>
      <c r="C124" s="41"/>
      <c r="D124" s="226" t="s">
        <v>148</v>
      </c>
      <c r="E124" s="41"/>
      <c r="F124" s="227" t="s">
        <v>356</v>
      </c>
      <c r="G124" s="41"/>
      <c r="H124" s="41"/>
      <c r="I124" s="228"/>
      <c r="J124" s="41"/>
      <c r="K124" s="41"/>
      <c r="L124" s="45"/>
      <c r="M124" s="265"/>
      <c r="N124" s="266"/>
      <c r="O124" s="267"/>
      <c r="P124" s="267"/>
      <c r="Q124" s="267"/>
      <c r="R124" s="267"/>
      <c r="S124" s="267"/>
      <c r="T124" s="268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148</v>
      </c>
      <c r="AU124" s="18" t="s">
        <v>80</v>
      </c>
    </row>
    <row r="125" s="2" customFormat="1" ht="6.96" customHeight="1">
      <c r="A125" s="39"/>
      <c r="B125" s="60"/>
      <c r="C125" s="61"/>
      <c r="D125" s="61"/>
      <c r="E125" s="61"/>
      <c r="F125" s="61"/>
      <c r="G125" s="61"/>
      <c r="H125" s="61"/>
      <c r="I125" s="61"/>
      <c r="J125" s="61"/>
      <c r="K125" s="61"/>
      <c r="L125" s="45"/>
      <c r="M125" s="39"/>
      <c r="O125" s="39"/>
      <c r="P125" s="39"/>
      <c r="Q125" s="39"/>
      <c r="R125" s="39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</sheetData>
  <sheetProtection sheet="1" autoFilter="0" formatColumns="0" formatRows="0" objects="1" scenarios="1" spinCount="100000" saltValue="UeB00S37P+d+B09y5zjS495S9fJNW7RPeNaZ8yuxLJJxxbh2HJ793joGY7MybDD0ltk9sx7GCZ/g1Dd5CBFlMA==" hashValue="+FU6+6hBqqf5eCtZhW55khIKgHV82IC6R1/QuWdp+U0gUtGMLAkCpGzqbKXOLXoaxTUhN9LuwkoGVA0hlcq2Iw==" algorithmName="SHA-512" password="CC35"/>
  <autoFilter ref="C87:K12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hyperlinks>
    <hyperlink ref="F92" r:id="rId1" display="https://podminky.urs.cz/item/CS_URS_2023_02/184851617"/>
    <hyperlink ref="F96" r:id="rId2" display="https://podminky.urs.cz/item/CS_URS_2023_02/185804213"/>
    <hyperlink ref="F100" r:id="rId3" display="https://podminky.urs.cz/item/CS_URS_2023_02/185804312"/>
    <hyperlink ref="F106" r:id="rId4" display="https://podminky.urs.cz/item/CS_URS_2023_02/185851121"/>
    <hyperlink ref="F108" r:id="rId5" display="https://podminky.urs.cz/item/CS_URS_2023_02/185851129"/>
    <hyperlink ref="F111" r:id="rId6" display="https://podminky.urs.cz/item/CS_URS_2023_02/111151231"/>
    <hyperlink ref="F116" r:id="rId7" display="https://podminky.urs.cz/item/CS_URS_2023_02/184911421"/>
    <hyperlink ref="F124" r:id="rId8" display="https://podminky.urs.cz/item/CS_URS_2023_02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9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80</v>
      </c>
    </row>
    <row r="4" s="1" customFormat="1" ht="24.96" customHeight="1">
      <c r="B4" s="21"/>
      <c r="D4" s="141" t="s">
        <v>110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Velký Borek - větrolam podél cesty HPC2</v>
      </c>
      <c r="F7" s="143"/>
      <c r="G7" s="143"/>
      <c r="H7" s="143"/>
      <c r="L7" s="21"/>
    </row>
    <row r="8" s="1" customFormat="1" ht="12" customHeight="1">
      <c r="B8" s="21"/>
      <c r="D8" s="143" t="s">
        <v>111</v>
      </c>
      <c r="L8" s="21"/>
    </row>
    <row r="9" s="2" customFormat="1" ht="16.5" customHeight="1">
      <c r="A9" s="39"/>
      <c r="B9" s="45"/>
      <c r="C9" s="39"/>
      <c r="D9" s="39"/>
      <c r="E9" s="144" t="s">
        <v>112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113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402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115</v>
      </c>
      <c r="G14" s="39"/>
      <c r="H14" s="39"/>
      <c r="I14" s="143" t="s">
        <v>23</v>
      </c>
      <c r="J14" s="147" t="str">
        <f>'Rekapitulace stavby'!AN8</f>
        <v>3. 11. 2022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19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3" t="s">
        <v>28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">
        <v>19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116</v>
      </c>
      <c r="F23" s="39"/>
      <c r="G23" s="39"/>
      <c r="H23" s="39"/>
      <c r="I23" s="143" t="s">
        <v>28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116</v>
      </c>
      <c r="F26" s="39"/>
      <c r="G26" s="39"/>
      <c r="H26" s="39"/>
      <c r="I26" s="143" t="s">
        <v>28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35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37</v>
      </c>
      <c r="E32" s="39"/>
      <c r="F32" s="39"/>
      <c r="G32" s="39"/>
      <c r="H32" s="39"/>
      <c r="I32" s="39"/>
      <c r="J32" s="154">
        <f>ROUND(J88,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39</v>
      </c>
      <c r="G34" s="39"/>
      <c r="H34" s="39"/>
      <c r="I34" s="155" t="s">
        <v>38</v>
      </c>
      <c r="J34" s="155" t="s">
        <v>40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41</v>
      </c>
      <c r="E35" s="143" t="s">
        <v>42</v>
      </c>
      <c r="F35" s="157">
        <f>ROUND((SUM(BE88:BE130)),  2)</f>
        <v>0</v>
      </c>
      <c r="G35" s="39"/>
      <c r="H35" s="39"/>
      <c r="I35" s="158">
        <v>0.20999999999999999</v>
      </c>
      <c r="J35" s="157">
        <f>ROUND(((SUM(BE88:BE130))*I35),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43</v>
      </c>
      <c r="F36" s="157">
        <f>ROUND((SUM(BF88:BF130)),  2)</f>
        <v>0</v>
      </c>
      <c r="G36" s="39"/>
      <c r="H36" s="39"/>
      <c r="I36" s="158">
        <v>0.14999999999999999</v>
      </c>
      <c r="J36" s="157">
        <f>ROUND(((SUM(BF88:BF130))*I36),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44</v>
      </c>
      <c r="F37" s="157">
        <f>ROUND((SUM(BG88:BG130)),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45</v>
      </c>
      <c r="F38" s="157">
        <f>ROUND((SUM(BH88:BH130)),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46</v>
      </c>
      <c r="F39" s="157">
        <f>ROUND((SUM(BI88:BI130)),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47</v>
      </c>
      <c r="E41" s="161"/>
      <c r="F41" s="161"/>
      <c r="G41" s="162" t="s">
        <v>48</v>
      </c>
      <c r="H41" s="163" t="s">
        <v>49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117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Velký Borek - větrolam podél cesty HPC2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111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112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113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SO-01.3 - Vegetační úpravy - následná péče ve 2. roce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3. 11. 2022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25</v>
      </c>
      <c r="D58" s="41"/>
      <c r="E58" s="41"/>
      <c r="F58" s="28" t="str">
        <f>E17</f>
        <v>ČR SPÚ, pobočka Mělník</v>
      </c>
      <c r="G58" s="41"/>
      <c r="H58" s="41"/>
      <c r="I58" s="33" t="s">
        <v>31</v>
      </c>
      <c r="J58" s="37" t="str">
        <f>E23</f>
        <v>ATELIER FONTES s.r.o.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5.6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ATELIER FONTES s.r.o.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118</v>
      </c>
      <c r="D61" s="172"/>
      <c r="E61" s="172"/>
      <c r="F61" s="172"/>
      <c r="G61" s="172"/>
      <c r="H61" s="172"/>
      <c r="I61" s="172"/>
      <c r="J61" s="173" t="s">
        <v>119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69</v>
      </c>
      <c r="D63" s="41"/>
      <c r="E63" s="41"/>
      <c r="F63" s="41"/>
      <c r="G63" s="41"/>
      <c r="H63" s="41"/>
      <c r="I63" s="41"/>
      <c r="J63" s="103">
        <f>J88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120</v>
      </c>
    </row>
    <row r="64" s="9" customFormat="1" ht="24.96" customHeight="1">
      <c r="A64" s="9"/>
      <c r="B64" s="175"/>
      <c r="C64" s="176"/>
      <c r="D64" s="177" t="s">
        <v>121</v>
      </c>
      <c r="E64" s="178"/>
      <c r="F64" s="178"/>
      <c r="G64" s="178"/>
      <c r="H64" s="178"/>
      <c r="I64" s="178"/>
      <c r="J64" s="179">
        <f>J89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122</v>
      </c>
      <c r="E65" s="183"/>
      <c r="F65" s="183"/>
      <c r="G65" s="183"/>
      <c r="H65" s="183"/>
      <c r="I65" s="183"/>
      <c r="J65" s="184">
        <f>J90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123</v>
      </c>
      <c r="E66" s="183"/>
      <c r="F66" s="183"/>
      <c r="G66" s="183"/>
      <c r="H66" s="183"/>
      <c r="I66" s="183"/>
      <c r="J66" s="184">
        <f>J128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4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124</v>
      </c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70" t="str">
        <f>E7</f>
        <v>Velký Borek - větrolam podél cesty HPC2</v>
      </c>
      <c r="F76" s="33"/>
      <c r="G76" s="33"/>
      <c r="H76" s="33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1" customFormat="1" ht="12" customHeight="1">
      <c r="B77" s="22"/>
      <c r="C77" s="33" t="s">
        <v>111</v>
      </c>
      <c r="D77" s="23"/>
      <c r="E77" s="23"/>
      <c r="F77" s="23"/>
      <c r="G77" s="23"/>
      <c r="H77" s="23"/>
      <c r="I77" s="23"/>
      <c r="J77" s="23"/>
      <c r="K77" s="23"/>
      <c r="L77" s="21"/>
    </row>
    <row r="78" s="2" customFormat="1" ht="16.5" customHeight="1">
      <c r="A78" s="39"/>
      <c r="B78" s="40"/>
      <c r="C78" s="41"/>
      <c r="D78" s="41"/>
      <c r="E78" s="170" t="s">
        <v>112</v>
      </c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113</v>
      </c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70" t="str">
        <f>E11</f>
        <v>SO-01.3 - Vegetační úpravy - následná péče ve 2. roce</v>
      </c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21</v>
      </c>
      <c r="D82" s="41"/>
      <c r="E82" s="41"/>
      <c r="F82" s="28" t="str">
        <f>F14</f>
        <v xml:space="preserve"> </v>
      </c>
      <c r="G82" s="41"/>
      <c r="H82" s="41"/>
      <c r="I82" s="33" t="s">
        <v>23</v>
      </c>
      <c r="J82" s="73" t="str">
        <f>IF(J14="","",J14)</f>
        <v>3. 11. 2022</v>
      </c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25.65" customHeight="1">
      <c r="A84" s="39"/>
      <c r="B84" s="40"/>
      <c r="C84" s="33" t="s">
        <v>25</v>
      </c>
      <c r="D84" s="41"/>
      <c r="E84" s="41"/>
      <c r="F84" s="28" t="str">
        <f>E17</f>
        <v>ČR SPÚ, pobočka Mělník</v>
      </c>
      <c r="G84" s="41"/>
      <c r="H84" s="41"/>
      <c r="I84" s="33" t="s">
        <v>31</v>
      </c>
      <c r="J84" s="37" t="str">
        <f>E23</f>
        <v>ATELIER FONTES s.r.o.</v>
      </c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5.65" customHeight="1">
      <c r="A85" s="39"/>
      <c r="B85" s="40"/>
      <c r="C85" s="33" t="s">
        <v>29</v>
      </c>
      <c r="D85" s="41"/>
      <c r="E85" s="41"/>
      <c r="F85" s="28" t="str">
        <f>IF(E20="","",E20)</f>
        <v>Vyplň údaj</v>
      </c>
      <c r="G85" s="41"/>
      <c r="H85" s="41"/>
      <c r="I85" s="33" t="s">
        <v>34</v>
      </c>
      <c r="J85" s="37" t="str">
        <f>E26</f>
        <v>ATELIER FONTES s.r.o.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86"/>
      <c r="B87" s="187"/>
      <c r="C87" s="188" t="s">
        <v>125</v>
      </c>
      <c r="D87" s="189" t="s">
        <v>56</v>
      </c>
      <c r="E87" s="189" t="s">
        <v>52</v>
      </c>
      <c r="F87" s="189" t="s">
        <v>53</v>
      </c>
      <c r="G87" s="189" t="s">
        <v>126</v>
      </c>
      <c r="H87" s="189" t="s">
        <v>127</v>
      </c>
      <c r="I87" s="189" t="s">
        <v>128</v>
      </c>
      <c r="J87" s="189" t="s">
        <v>119</v>
      </c>
      <c r="K87" s="190" t="s">
        <v>129</v>
      </c>
      <c r="L87" s="191"/>
      <c r="M87" s="93" t="s">
        <v>19</v>
      </c>
      <c r="N87" s="94" t="s">
        <v>41</v>
      </c>
      <c r="O87" s="94" t="s">
        <v>130</v>
      </c>
      <c r="P87" s="94" t="s">
        <v>131</v>
      </c>
      <c r="Q87" s="94" t="s">
        <v>132</v>
      </c>
      <c r="R87" s="94" t="s">
        <v>133</v>
      </c>
      <c r="S87" s="94" t="s">
        <v>134</v>
      </c>
      <c r="T87" s="95" t="s">
        <v>135</v>
      </c>
      <c r="U87" s="186"/>
      <c r="V87" s="186"/>
      <c r="W87" s="186"/>
      <c r="X87" s="186"/>
      <c r="Y87" s="186"/>
      <c r="Z87" s="186"/>
      <c r="AA87" s="186"/>
      <c r="AB87" s="186"/>
      <c r="AC87" s="186"/>
      <c r="AD87" s="186"/>
      <c r="AE87" s="186"/>
    </row>
    <row r="88" s="2" customFormat="1" ht="22.8" customHeight="1">
      <c r="A88" s="39"/>
      <c r="B88" s="40"/>
      <c r="C88" s="100" t="s">
        <v>136</v>
      </c>
      <c r="D88" s="41"/>
      <c r="E88" s="41"/>
      <c r="F88" s="41"/>
      <c r="G88" s="41"/>
      <c r="H88" s="41"/>
      <c r="I88" s="41"/>
      <c r="J88" s="192">
        <f>BK88</f>
        <v>0</v>
      </c>
      <c r="K88" s="41"/>
      <c r="L88" s="45"/>
      <c r="M88" s="96"/>
      <c r="N88" s="193"/>
      <c r="O88" s="97"/>
      <c r="P88" s="194">
        <f>P89</f>
        <v>0</v>
      </c>
      <c r="Q88" s="97"/>
      <c r="R88" s="194">
        <f>R89</f>
        <v>6.9000000000000004</v>
      </c>
      <c r="S88" s="97"/>
      <c r="T88" s="195">
        <f>T89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70</v>
      </c>
      <c r="AU88" s="18" t="s">
        <v>120</v>
      </c>
      <c r="BK88" s="196">
        <f>BK89</f>
        <v>0</v>
      </c>
    </row>
    <row r="89" s="12" customFormat="1" ht="25.92" customHeight="1">
      <c r="A89" s="12"/>
      <c r="B89" s="197"/>
      <c r="C89" s="198"/>
      <c r="D89" s="199" t="s">
        <v>70</v>
      </c>
      <c r="E89" s="200" t="s">
        <v>137</v>
      </c>
      <c r="F89" s="200" t="s">
        <v>138</v>
      </c>
      <c r="G89" s="198"/>
      <c r="H89" s="198"/>
      <c r="I89" s="201"/>
      <c r="J89" s="202">
        <f>BK89</f>
        <v>0</v>
      </c>
      <c r="K89" s="198"/>
      <c r="L89" s="203"/>
      <c r="M89" s="204"/>
      <c r="N89" s="205"/>
      <c r="O89" s="205"/>
      <c r="P89" s="206">
        <f>P90+P128</f>
        <v>0</v>
      </c>
      <c r="Q89" s="205"/>
      <c r="R89" s="206">
        <f>R90+R128</f>
        <v>6.9000000000000004</v>
      </c>
      <c r="S89" s="205"/>
      <c r="T89" s="207">
        <f>T90+T128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8" t="s">
        <v>78</v>
      </c>
      <c r="AT89" s="209" t="s">
        <v>70</v>
      </c>
      <c r="AU89" s="209" t="s">
        <v>71</v>
      </c>
      <c r="AY89" s="208" t="s">
        <v>139</v>
      </c>
      <c r="BK89" s="210">
        <f>BK90+BK128</f>
        <v>0</v>
      </c>
    </row>
    <row r="90" s="12" customFormat="1" ht="22.8" customHeight="1">
      <c r="A90" s="12"/>
      <c r="B90" s="197"/>
      <c r="C90" s="198"/>
      <c r="D90" s="199" t="s">
        <v>70</v>
      </c>
      <c r="E90" s="211" t="s">
        <v>78</v>
      </c>
      <c r="F90" s="211" t="s">
        <v>140</v>
      </c>
      <c r="G90" s="198"/>
      <c r="H90" s="198"/>
      <c r="I90" s="201"/>
      <c r="J90" s="212">
        <f>BK90</f>
        <v>0</v>
      </c>
      <c r="K90" s="198"/>
      <c r="L90" s="203"/>
      <c r="M90" s="204"/>
      <c r="N90" s="205"/>
      <c r="O90" s="205"/>
      <c r="P90" s="206">
        <f>SUM(P91:P127)</f>
        <v>0</v>
      </c>
      <c r="Q90" s="205"/>
      <c r="R90" s="206">
        <f>SUM(R91:R127)</f>
        <v>6.9000000000000004</v>
      </c>
      <c r="S90" s="205"/>
      <c r="T90" s="207">
        <f>SUM(T91:T127)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8" t="s">
        <v>78</v>
      </c>
      <c r="AT90" s="209" t="s">
        <v>70</v>
      </c>
      <c r="AU90" s="209" t="s">
        <v>78</v>
      </c>
      <c r="AY90" s="208" t="s">
        <v>139</v>
      </c>
      <c r="BK90" s="210">
        <f>SUM(BK91:BK127)</f>
        <v>0</v>
      </c>
    </row>
    <row r="91" s="2" customFormat="1" ht="16.5" customHeight="1">
      <c r="A91" s="39"/>
      <c r="B91" s="40"/>
      <c r="C91" s="213" t="s">
        <v>78</v>
      </c>
      <c r="D91" s="213" t="s">
        <v>141</v>
      </c>
      <c r="E91" s="214" t="s">
        <v>358</v>
      </c>
      <c r="F91" s="215" t="s">
        <v>359</v>
      </c>
      <c r="G91" s="216" t="s">
        <v>162</v>
      </c>
      <c r="H91" s="217">
        <v>1.9139999999999999</v>
      </c>
      <c r="I91" s="218"/>
      <c r="J91" s="219">
        <f>ROUND(I91*H91,2)</f>
        <v>0</v>
      </c>
      <c r="K91" s="215" t="s">
        <v>145</v>
      </c>
      <c r="L91" s="45"/>
      <c r="M91" s="220" t="s">
        <v>19</v>
      </c>
      <c r="N91" s="221" t="s">
        <v>42</v>
      </c>
      <c r="O91" s="85"/>
      <c r="P91" s="222">
        <f>O91*H91</f>
        <v>0</v>
      </c>
      <c r="Q91" s="222">
        <v>0</v>
      </c>
      <c r="R91" s="222">
        <f>Q91*H91</f>
        <v>0</v>
      </c>
      <c r="S91" s="222">
        <v>0</v>
      </c>
      <c r="T91" s="223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24" t="s">
        <v>146</v>
      </c>
      <c r="AT91" s="224" t="s">
        <v>141</v>
      </c>
      <c r="AU91" s="224" t="s">
        <v>80</v>
      </c>
      <c r="AY91" s="18" t="s">
        <v>139</v>
      </c>
      <c r="BE91" s="225">
        <f>IF(N91="základní",J91,0)</f>
        <v>0</v>
      </c>
      <c r="BF91" s="225">
        <f>IF(N91="snížená",J91,0)</f>
        <v>0</v>
      </c>
      <c r="BG91" s="225">
        <f>IF(N91="zákl. přenesená",J91,0)</f>
        <v>0</v>
      </c>
      <c r="BH91" s="225">
        <f>IF(N91="sníž. přenesená",J91,0)</f>
        <v>0</v>
      </c>
      <c r="BI91" s="225">
        <f>IF(N91="nulová",J91,0)</f>
        <v>0</v>
      </c>
      <c r="BJ91" s="18" t="s">
        <v>78</v>
      </c>
      <c r="BK91" s="225">
        <f>ROUND(I91*H91,2)</f>
        <v>0</v>
      </c>
      <c r="BL91" s="18" t="s">
        <v>146</v>
      </c>
      <c r="BM91" s="224" t="s">
        <v>360</v>
      </c>
    </row>
    <row r="92" s="2" customFormat="1">
      <c r="A92" s="39"/>
      <c r="B92" s="40"/>
      <c r="C92" s="41"/>
      <c r="D92" s="226" t="s">
        <v>148</v>
      </c>
      <c r="E92" s="41"/>
      <c r="F92" s="227" t="s">
        <v>361</v>
      </c>
      <c r="G92" s="41"/>
      <c r="H92" s="41"/>
      <c r="I92" s="228"/>
      <c r="J92" s="41"/>
      <c r="K92" s="41"/>
      <c r="L92" s="45"/>
      <c r="M92" s="229"/>
      <c r="N92" s="230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148</v>
      </c>
      <c r="AU92" s="18" t="s">
        <v>80</v>
      </c>
    </row>
    <row r="93" s="2" customFormat="1">
      <c r="A93" s="39"/>
      <c r="B93" s="40"/>
      <c r="C93" s="41"/>
      <c r="D93" s="231" t="s">
        <v>150</v>
      </c>
      <c r="E93" s="41"/>
      <c r="F93" s="232" t="s">
        <v>403</v>
      </c>
      <c r="G93" s="41"/>
      <c r="H93" s="41"/>
      <c r="I93" s="228"/>
      <c r="J93" s="41"/>
      <c r="K93" s="41"/>
      <c r="L93" s="45"/>
      <c r="M93" s="229"/>
      <c r="N93" s="230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150</v>
      </c>
      <c r="AU93" s="18" t="s">
        <v>80</v>
      </c>
    </row>
    <row r="94" s="13" customFormat="1">
      <c r="A94" s="13"/>
      <c r="B94" s="233"/>
      <c r="C94" s="234"/>
      <c r="D94" s="231" t="s">
        <v>152</v>
      </c>
      <c r="E94" s="235" t="s">
        <v>19</v>
      </c>
      <c r="F94" s="236" t="s">
        <v>404</v>
      </c>
      <c r="G94" s="234"/>
      <c r="H94" s="237">
        <v>1.9139999999999999</v>
      </c>
      <c r="I94" s="238"/>
      <c r="J94" s="234"/>
      <c r="K94" s="234"/>
      <c r="L94" s="239"/>
      <c r="M94" s="240"/>
      <c r="N94" s="241"/>
      <c r="O94" s="241"/>
      <c r="P94" s="241"/>
      <c r="Q94" s="241"/>
      <c r="R94" s="241"/>
      <c r="S94" s="241"/>
      <c r="T94" s="242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3" t="s">
        <v>152</v>
      </c>
      <c r="AU94" s="243" t="s">
        <v>80</v>
      </c>
      <c r="AV94" s="13" t="s">
        <v>80</v>
      </c>
      <c r="AW94" s="13" t="s">
        <v>33</v>
      </c>
      <c r="AX94" s="13" t="s">
        <v>78</v>
      </c>
      <c r="AY94" s="243" t="s">
        <v>139</v>
      </c>
    </row>
    <row r="95" s="2" customFormat="1" ht="16.5" customHeight="1">
      <c r="A95" s="39"/>
      <c r="B95" s="40"/>
      <c r="C95" s="213" t="s">
        <v>80</v>
      </c>
      <c r="D95" s="213" t="s">
        <v>141</v>
      </c>
      <c r="E95" s="214" t="s">
        <v>364</v>
      </c>
      <c r="F95" s="215" t="s">
        <v>365</v>
      </c>
      <c r="G95" s="216" t="s">
        <v>144</v>
      </c>
      <c r="H95" s="217">
        <v>4</v>
      </c>
      <c r="I95" s="218"/>
      <c r="J95" s="219">
        <f>ROUND(I95*H95,2)</f>
        <v>0</v>
      </c>
      <c r="K95" s="215" t="s">
        <v>145</v>
      </c>
      <c r="L95" s="45"/>
      <c r="M95" s="220" t="s">
        <v>19</v>
      </c>
      <c r="N95" s="221" t="s">
        <v>42</v>
      </c>
      <c r="O95" s="85"/>
      <c r="P95" s="222">
        <f>O95*H95</f>
        <v>0</v>
      </c>
      <c r="Q95" s="222">
        <v>0</v>
      </c>
      <c r="R95" s="222">
        <f>Q95*H95</f>
        <v>0</v>
      </c>
      <c r="S95" s="222">
        <v>0</v>
      </c>
      <c r="T95" s="223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4" t="s">
        <v>146</v>
      </c>
      <c r="AT95" s="224" t="s">
        <v>141</v>
      </c>
      <c r="AU95" s="224" t="s">
        <v>80</v>
      </c>
      <c r="AY95" s="18" t="s">
        <v>139</v>
      </c>
      <c r="BE95" s="225">
        <f>IF(N95="základní",J95,0)</f>
        <v>0</v>
      </c>
      <c r="BF95" s="225">
        <f>IF(N95="snížená",J95,0)</f>
        <v>0</v>
      </c>
      <c r="BG95" s="225">
        <f>IF(N95="zákl. přenesená",J95,0)</f>
        <v>0</v>
      </c>
      <c r="BH95" s="225">
        <f>IF(N95="sníž. přenesená",J95,0)</f>
        <v>0</v>
      </c>
      <c r="BI95" s="225">
        <f>IF(N95="nulová",J95,0)</f>
        <v>0</v>
      </c>
      <c r="BJ95" s="18" t="s">
        <v>78</v>
      </c>
      <c r="BK95" s="225">
        <f>ROUND(I95*H95,2)</f>
        <v>0</v>
      </c>
      <c r="BL95" s="18" t="s">
        <v>146</v>
      </c>
      <c r="BM95" s="224" t="s">
        <v>366</v>
      </c>
    </row>
    <row r="96" s="2" customFormat="1">
      <c r="A96" s="39"/>
      <c r="B96" s="40"/>
      <c r="C96" s="41"/>
      <c r="D96" s="226" t="s">
        <v>148</v>
      </c>
      <c r="E96" s="41"/>
      <c r="F96" s="227" t="s">
        <v>367</v>
      </c>
      <c r="G96" s="41"/>
      <c r="H96" s="41"/>
      <c r="I96" s="228"/>
      <c r="J96" s="41"/>
      <c r="K96" s="41"/>
      <c r="L96" s="45"/>
      <c r="M96" s="229"/>
      <c r="N96" s="230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148</v>
      </c>
      <c r="AU96" s="18" t="s">
        <v>80</v>
      </c>
    </row>
    <row r="97" s="2" customFormat="1">
      <c r="A97" s="39"/>
      <c r="B97" s="40"/>
      <c r="C97" s="41"/>
      <c r="D97" s="231" t="s">
        <v>150</v>
      </c>
      <c r="E97" s="41"/>
      <c r="F97" s="232" t="s">
        <v>368</v>
      </c>
      <c r="G97" s="41"/>
      <c r="H97" s="41"/>
      <c r="I97" s="228"/>
      <c r="J97" s="41"/>
      <c r="K97" s="41"/>
      <c r="L97" s="45"/>
      <c r="M97" s="229"/>
      <c r="N97" s="230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150</v>
      </c>
      <c r="AU97" s="18" t="s">
        <v>80</v>
      </c>
    </row>
    <row r="98" s="13" customFormat="1">
      <c r="A98" s="13"/>
      <c r="B98" s="233"/>
      <c r="C98" s="234"/>
      <c r="D98" s="231" t="s">
        <v>152</v>
      </c>
      <c r="E98" s="235" t="s">
        <v>19</v>
      </c>
      <c r="F98" s="236" t="s">
        <v>369</v>
      </c>
      <c r="G98" s="234"/>
      <c r="H98" s="237">
        <v>4</v>
      </c>
      <c r="I98" s="238"/>
      <c r="J98" s="234"/>
      <c r="K98" s="234"/>
      <c r="L98" s="239"/>
      <c r="M98" s="240"/>
      <c r="N98" s="241"/>
      <c r="O98" s="241"/>
      <c r="P98" s="241"/>
      <c r="Q98" s="241"/>
      <c r="R98" s="241"/>
      <c r="S98" s="241"/>
      <c r="T98" s="242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3" t="s">
        <v>152</v>
      </c>
      <c r="AU98" s="243" t="s">
        <v>80</v>
      </c>
      <c r="AV98" s="13" t="s">
        <v>80</v>
      </c>
      <c r="AW98" s="13" t="s">
        <v>33</v>
      </c>
      <c r="AX98" s="13" t="s">
        <v>78</v>
      </c>
      <c r="AY98" s="243" t="s">
        <v>139</v>
      </c>
    </row>
    <row r="99" s="2" customFormat="1" ht="16.5" customHeight="1">
      <c r="A99" s="39"/>
      <c r="B99" s="40"/>
      <c r="C99" s="213" t="s">
        <v>159</v>
      </c>
      <c r="D99" s="213" t="s">
        <v>141</v>
      </c>
      <c r="E99" s="214" t="s">
        <v>370</v>
      </c>
      <c r="F99" s="215" t="s">
        <v>371</v>
      </c>
      <c r="G99" s="216" t="s">
        <v>339</v>
      </c>
      <c r="H99" s="217">
        <v>300.60000000000002</v>
      </c>
      <c r="I99" s="218"/>
      <c r="J99" s="219">
        <f>ROUND(I99*H99,2)</f>
        <v>0</v>
      </c>
      <c r="K99" s="215" t="s">
        <v>145</v>
      </c>
      <c r="L99" s="45"/>
      <c r="M99" s="220" t="s">
        <v>19</v>
      </c>
      <c r="N99" s="221" t="s">
        <v>42</v>
      </c>
      <c r="O99" s="85"/>
      <c r="P99" s="222">
        <f>O99*H99</f>
        <v>0</v>
      </c>
      <c r="Q99" s="222">
        <v>0</v>
      </c>
      <c r="R99" s="222">
        <f>Q99*H99</f>
        <v>0</v>
      </c>
      <c r="S99" s="222">
        <v>0</v>
      </c>
      <c r="T99" s="223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4" t="s">
        <v>146</v>
      </c>
      <c r="AT99" s="224" t="s">
        <v>141</v>
      </c>
      <c r="AU99" s="224" t="s">
        <v>80</v>
      </c>
      <c r="AY99" s="18" t="s">
        <v>139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18" t="s">
        <v>78</v>
      </c>
      <c r="BK99" s="225">
        <f>ROUND(I99*H99,2)</f>
        <v>0</v>
      </c>
      <c r="BL99" s="18" t="s">
        <v>146</v>
      </c>
      <c r="BM99" s="224" t="s">
        <v>372</v>
      </c>
    </row>
    <row r="100" s="2" customFormat="1">
      <c r="A100" s="39"/>
      <c r="B100" s="40"/>
      <c r="C100" s="41"/>
      <c r="D100" s="226" t="s">
        <v>148</v>
      </c>
      <c r="E100" s="41"/>
      <c r="F100" s="227" t="s">
        <v>373</v>
      </c>
      <c r="G100" s="41"/>
      <c r="H100" s="41"/>
      <c r="I100" s="228"/>
      <c r="J100" s="41"/>
      <c r="K100" s="41"/>
      <c r="L100" s="45"/>
      <c r="M100" s="229"/>
      <c r="N100" s="230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148</v>
      </c>
      <c r="AU100" s="18" t="s">
        <v>80</v>
      </c>
    </row>
    <row r="101" s="13" customFormat="1">
      <c r="A101" s="13"/>
      <c r="B101" s="233"/>
      <c r="C101" s="234"/>
      <c r="D101" s="231" t="s">
        <v>152</v>
      </c>
      <c r="E101" s="235" t="s">
        <v>19</v>
      </c>
      <c r="F101" s="236" t="s">
        <v>374</v>
      </c>
      <c r="G101" s="234"/>
      <c r="H101" s="237">
        <v>186.59999999999999</v>
      </c>
      <c r="I101" s="238"/>
      <c r="J101" s="234"/>
      <c r="K101" s="234"/>
      <c r="L101" s="239"/>
      <c r="M101" s="240"/>
      <c r="N101" s="241"/>
      <c r="O101" s="241"/>
      <c r="P101" s="241"/>
      <c r="Q101" s="241"/>
      <c r="R101" s="241"/>
      <c r="S101" s="241"/>
      <c r="T101" s="242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3" t="s">
        <v>152</v>
      </c>
      <c r="AU101" s="243" t="s">
        <v>80</v>
      </c>
      <c r="AV101" s="13" t="s">
        <v>80</v>
      </c>
      <c r="AW101" s="13" t="s">
        <v>33</v>
      </c>
      <c r="AX101" s="13" t="s">
        <v>71</v>
      </c>
      <c r="AY101" s="243" t="s">
        <v>139</v>
      </c>
    </row>
    <row r="102" s="13" customFormat="1">
      <c r="A102" s="13"/>
      <c r="B102" s="233"/>
      <c r="C102" s="234"/>
      <c r="D102" s="231" t="s">
        <v>152</v>
      </c>
      <c r="E102" s="235" t="s">
        <v>19</v>
      </c>
      <c r="F102" s="236" t="s">
        <v>375</v>
      </c>
      <c r="G102" s="234"/>
      <c r="H102" s="237">
        <v>113.25</v>
      </c>
      <c r="I102" s="238"/>
      <c r="J102" s="234"/>
      <c r="K102" s="234"/>
      <c r="L102" s="239"/>
      <c r="M102" s="240"/>
      <c r="N102" s="241"/>
      <c r="O102" s="241"/>
      <c r="P102" s="241"/>
      <c r="Q102" s="241"/>
      <c r="R102" s="241"/>
      <c r="S102" s="241"/>
      <c r="T102" s="242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3" t="s">
        <v>152</v>
      </c>
      <c r="AU102" s="243" t="s">
        <v>80</v>
      </c>
      <c r="AV102" s="13" t="s">
        <v>80</v>
      </c>
      <c r="AW102" s="13" t="s">
        <v>33</v>
      </c>
      <c r="AX102" s="13" t="s">
        <v>71</v>
      </c>
      <c r="AY102" s="243" t="s">
        <v>139</v>
      </c>
    </row>
    <row r="103" s="13" customFormat="1">
      <c r="A103" s="13"/>
      <c r="B103" s="233"/>
      <c r="C103" s="234"/>
      <c r="D103" s="231" t="s">
        <v>152</v>
      </c>
      <c r="E103" s="235" t="s">
        <v>19</v>
      </c>
      <c r="F103" s="236" t="s">
        <v>376</v>
      </c>
      <c r="G103" s="234"/>
      <c r="H103" s="237">
        <v>0.75</v>
      </c>
      <c r="I103" s="238"/>
      <c r="J103" s="234"/>
      <c r="K103" s="234"/>
      <c r="L103" s="239"/>
      <c r="M103" s="240"/>
      <c r="N103" s="241"/>
      <c r="O103" s="241"/>
      <c r="P103" s="241"/>
      <c r="Q103" s="241"/>
      <c r="R103" s="241"/>
      <c r="S103" s="241"/>
      <c r="T103" s="242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3" t="s">
        <v>152</v>
      </c>
      <c r="AU103" s="243" t="s">
        <v>80</v>
      </c>
      <c r="AV103" s="13" t="s">
        <v>80</v>
      </c>
      <c r="AW103" s="13" t="s">
        <v>33</v>
      </c>
      <c r="AX103" s="13" t="s">
        <v>71</v>
      </c>
      <c r="AY103" s="243" t="s">
        <v>139</v>
      </c>
    </row>
    <row r="104" s="14" customFormat="1">
      <c r="A104" s="14"/>
      <c r="B104" s="254"/>
      <c r="C104" s="255"/>
      <c r="D104" s="231" t="s">
        <v>152</v>
      </c>
      <c r="E104" s="256" t="s">
        <v>19</v>
      </c>
      <c r="F104" s="257" t="s">
        <v>242</v>
      </c>
      <c r="G104" s="255"/>
      <c r="H104" s="258">
        <v>300.60000000000002</v>
      </c>
      <c r="I104" s="259"/>
      <c r="J104" s="255"/>
      <c r="K104" s="255"/>
      <c r="L104" s="260"/>
      <c r="M104" s="261"/>
      <c r="N104" s="262"/>
      <c r="O104" s="262"/>
      <c r="P104" s="262"/>
      <c r="Q104" s="262"/>
      <c r="R104" s="262"/>
      <c r="S104" s="262"/>
      <c r="T104" s="263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64" t="s">
        <v>152</v>
      </c>
      <c r="AU104" s="264" t="s">
        <v>80</v>
      </c>
      <c r="AV104" s="14" t="s">
        <v>146</v>
      </c>
      <c r="AW104" s="14" t="s">
        <v>33</v>
      </c>
      <c r="AX104" s="14" t="s">
        <v>78</v>
      </c>
      <c r="AY104" s="264" t="s">
        <v>139</v>
      </c>
    </row>
    <row r="105" s="2" customFormat="1" ht="16.5" customHeight="1">
      <c r="A105" s="39"/>
      <c r="B105" s="40"/>
      <c r="C105" s="213" t="s">
        <v>146</v>
      </c>
      <c r="D105" s="213" t="s">
        <v>141</v>
      </c>
      <c r="E105" s="214" t="s">
        <v>377</v>
      </c>
      <c r="F105" s="215" t="s">
        <v>378</v>
      </c>
      <c r="G105" s="216" t="s">
        <v>339</v>
      </c>
      <c r="H105" s="217">
        <v>300.60000000000002</v>
      </c>
      <c r="I105" s="218"/>
      <c r="J105" s="219">
        <f>ROUND(I105*H105,2)</f>
        <v>0</v>
      </c>
      <c r="K105" s="215" t="s">
        <v>145</v>
      </c>
      <c r="L105" s="45"/>
      <c r="M105" s="220" t="s">
        <v>19</v>
      </c>
      <c r="N105" s="221" t="s">
        <v>42</v>
      </c>
      <c r="O105" s="85"/>
      <c r="P105" s="222">
        <f>O105*H105</f>
        <v>0</v>
      </c>
      <c r="Q105" s="222">
        <v>0</v>
      </c>
      <c r="R105" s="222">
        <f>Q105*H105</f>
        <v>0</v>
      </c>
      <c r="S105" s="222">
        <v>0</v>
      </c>
      <c r="T105" s="223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4" t="s">
        <v>146</v>
      </c>
      <c r="AT105" s="224" t="s">
        <v>141</v>
      </c>
      <c r="AU105" s="224" t="s">
        <v>80</v>
      </c>
      <c r="AY105" s="18" t="s">
        <v>139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18" t="s">
        <v>78</v>
      </c>
      <c r="BK105" s="225">
        <f>ROUND(I105*H105,2)</f>
        <v>0</v>
      </c>
      <c r="BL105" s="18" t="s">
        <v>146</v>
      </c>
      <c r="BM105" s="224" t="s">
        <v>379</v>
      </c>
    </row>
    <row r="106" s="2" customFormat="1">
      <c r="A106" s="39"/>
      <c r="B106" s="40"/>
      <c r="C106" s="41"/>
      <c r="D106" s="226" t="s">
        <v>148</v>
      </c>
      <c r="E106" s="41"/>
      <c r="F106" s="227" t="s">
        <v>380</v>
      </c>
      <c r="G106" s="41"/>
      <c r="H106" s="41"/>
      <c r="I106" s="228"/>
      <c r="J106" s="41"/>
      <c r="K106" s="41"/>
      <c r="L106" s="45"/>
      <c r="M106" s="229"/>
      <c r="N106" s="230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148</v>
      </c>
      <c r="AU106" s="18" t="s">
        <v>80</v>
      </c>
    </row>
    <row r="107" s="2" customFormat="1" ht="16.5" customHeight="1">
      <c r="A107" s="39"/>
      <c r="B107" s="40"/>
      <c r="C107" s="213" t="s">
        <v>171</v>
      </c>
      <c r="D107" s="213" t="s">
        <v>141</v>
      </c>
      <c r="E107" s="214" t="s">
        <v>381</v>
      </c>
      <c r="F107" s="215" t="s">
        <v>382</v>
      </c>
      <c r="G107" s="216" t="s">
        <v>339</v>
      </c>
      <c r="H107" s="217">
        <v>3006</v>
      </c>
      <c r="I107" s="218"/>
      <c r="J107" s="219">
        <f>ROUND(I107*H107,2)</f>
        <v>0</v>
      </c>
      <c r="K107" s="215" t="s">
        <v>145</v>
      </c>
      <c r="L107" s="45"/>
      <c r="M107" s="220" t="s">
        <v>19</v>
      </c>
      <c r="N107" s="221" t="s">
        <v>42</v>
      </c>
      <c r="O107" s="85"/>
      <c r="P107" s="222">
        <f>O107*H107</f>
        <v>0</v>
      </c>
      <c r="Q107" s="222">
        <v>0</v>
      </c>
      <c r="R107" s="222">
        <f>Q107*H107</f>
        <v>0</v>
      </c>
      <c r="S107" s="222">
        <v>0</v>
      </c>
      <c r="T107" s="223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4" t="s">
        <v>146</v>
      </c>
      <c r="AT107" s="224" t="s">
        <v>141</v>
      </c>
      <c r="AU107" s="224" t="s">
        <v>80</v>
      </c>
      <c r="AY107" s="18" t="s">
        <v>139</v>
      </c>
      <c r="BE107" s="225">
        <f>IF(N107="základní",J107,0)</f>
        <v>0</v>
      </c>
      <c r="BF107" s="225">
        <f>IF(N107="snížená",J107,0)</f>
        <v>0</v>
      </c>
      <c r="BG107" s="225">
        <f>IF(N107="zákl. přenesená",J107,0)</f>
        <v>0</v>
      </c>
      <c r="BH107" s="225">
        <f>IF(N107="sníž. přenesená",J107,0)</f>
        <v>0</v>
      </c>
      <c r="BI107" s="225">
        <f>IF(N107="nulová",J107,0)</f>
        <v>0</v>
      </c>
      <c r="BJ107" s="18" t="s">
        <v>78</v>
      </c>
      <c r="BK107" s="225">
        <f>ROUND(I107*H107,2)</f>
        <v>0</v>
      </c>
      <c r="BL107" s="18" t="s">
        <v>146</v>
      </c>
      <c r="BM107" s="224" t="s">
        <v>383</v>
      </c>
    </row>
    <row r="108" s="2" customFormat="1">
      <c r="A108" s="39"/>
      <c r="B108" s="40"/>
      <c r="C108" s="41"/>
      <c r="D108" s="226" t="s">
        <v>148</v>
      </c>
      <c r="E108" s="41"/>
      <c r="F108" s="227" t="s">
        <v>384</v>
      </c>
      <c r="G108" s="41"/>
      <c r="H108" s="41"/>
      <c r="I108" s="228"/>
      <c r="J108" s="41"/>
      <c r="K108" s="41"/>
      <c r="L108" s="45"/>
      <c r="M108" s="229"/>
      <c r="N108" s="230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148</v>
      </c>
      <c r="AU108" s="18" t="s">
        <v>80</v>
      </c>
    </row>
    <row r="109" s="13" customFormat="1">
      <c r="A109" s="13"/>
      <c r="B109" s="233"/>
      <c r="C109" s="234"/>
      <c r="D109" s="231" t="s">
        <v>152</v>
      </c>
      <c r="E109" s="235" t="s">
        <v>19</v>
      </c>
      <c r="F109" s="236" t="s">
        <v>385</v>
      </c>
      <c r="G109" s="234"/>
      <c r="H109" s="237">
        <v>3006</v>
      </c>
      <c r="I109" s="238"/>
      <c r="J109" s="234"/>
      <c r="K109" s="234"/>
      <c r="L109" s="239"/>
      <c r="M109" s="240"/>
      <c r="N109" s="241"/>
      <c r="O109" s="241"/>
      <c r="P109" s="241"/>
      <c r="Q109" s="241"/>
      <c r="R109" s="241"/>
      <c r="S109" s="241"/>
      <c r="T109" s="242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3" t="s">
        <v>152</v>
      </c>
      <c r="AU109" s="243" t="s">
        <v>80</v>
      </c>
      <c r="AV109" s="13" t="s">
        <v>80</v>
      </c>
      <c r="AW109" s="13" t="s">
        <v>33</v>
      </c>
      <c r="AX109" s="13" t="s">
        <v>78</v>
      </c>
      <c r="AY109" s="243" t="s">
        <v>139</v>
      </c>
    </row>
    <row r="110" s="2" customFormat="1" ht="21.75" customHeight="1">
      <c r="A110" s="39"/>
      <c r="B110" s="40"/>
      <c r="C110" s="213" t="s">
        <v>177</v>
      </c>
      <c r="D110" s="213" t="s">
        <v>141</v>
      </c>
      <c r="E110" s="214" t="s">
        <v>386</v>
      </c>
      <c r="F110" s="215" t="s">
        <v>387</v>
      </c>
      <c r="G110" s="216" t="s">
        <v>144</v>
      </c>
      <c r="H110" s="217">
        <v>3128</v>
      </c>
      <c r="I110" s="218"/>
      <c r="J110" s="219">
        <f>ROUND(I110*H110,2)</f>
        <v>0</v>
      </c>
      <c r="K110" s="215" t="s">
        <v>145</v>
      </c>
      <c r="L110" s="45"/>
      <c r="M110" s="220" t="s">
        <v>19</v>
      </c>
      <c r="N110" s="221" t="s">
        <v>42</v>
      </c>
      <c r="O110" s="85"/>
      <c r="P110" s="222">
        <f>O110*H110</f>
        <v>0</v>
      </c>
      <c r="Q110" s="222">
        <v>0</v>
      </c>
      <c r="R110" s="222">
        <f>Q110*H110</f>
        <v>0</v>
      </c>
      <c r="S110" s="222">
        <v>0</v>
      </c>
      <c r="T110" s="223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4" t="s">
        <v>146</v>
      </c>
      <c r="AT110" s="224" t="s">
        <v>141</v>
      </c>
      <c r="AU110" s="224" t="s">
        <v>80</v>
      </c>
      <c r="AY110" s="18" t="s">
        <v>139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18" t="s">
        <v>78</v>
      </c>
      <c r="BK110" s="225">
        <f>ROUND(I110*H110,2)</f>
        <v>0</v>
      </c>
      <c r="BL110" s="18" t="s">
        <v>146</v>
      </c>
      <c r="BM110" s="224" t="s">
        <v>388</v>
      </c>
    </row>
    <row r="111" s="2" customFormat="1">
      <c r="A111" s="39"/>
      <c r="B111" s="40"/>
      <c r="C111" s="41"/>
      <c r="D111" s="226" t="s">
        <v>148</v>
      </c>
      <c r="E111" s="41"/>
      <c r="F111" s="227" t="s">
        <v>389</v>
      </c>
      <c r="G111" s="41"/>
      <c r="H111" s="41"/>
      <c r="I111" s="228"/>
      <c r="J111" s="41"/>
      <c r="K111" s="41"/>
      <c r="L111" s="45"/>
      <c r="M111" s="229"/>
      <c r="N111" s="230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148</v>
      </c>
      <c r="AU111" s="18" t="s">
        <v>80</v>
      </c>
    </row>
    <row r="112" s="2" customFormat="1">
      <c r="A112" s="39"/>
      <c r="B112" s="40"/>
      <c r="C112" s="41"/>
      <c r="D112" s="231" t="s">
        <v>150</v>
      </c>
      <c r="E112" s="41"/>
      <c r="F112" s="232" t="s">
        <v>405</v>
      </c>
      <c r="G112" s="41"/>
      <c r="H112" s="41"/>
      <c r="I112" s="228"/>
      <c r="J112" s="41"/>
      <c r="K112" s="41"/>
      <c r="L112" s="45"/>
      <c r="M112" s="229"/>
      <c r="N112" s="230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150</v>
      </c>
      <c r="AU112" s="18" t="s">
        <v>80</v>
      </c>
    </row>
    <row r="113" s="15" customFormat="1">
      <c r="A113" s="15"/>
      <c r="B113" s="269"/>
      <c r="C113" s="270"/>
      <c r="D113" s="231" t="s">
        <v>152</v>
      </c>
      <c r="E113" s="271" t="s">
        <v>19</v>
      </c>
      <c r="F113" s="272" t="s">
        <v>391</v>
      </c>
      <c r="G113" s="270"/>
      <c r="H113" s="271" t="s">
        <v>19</v>
      </c>
      <c r="I113" s="273"/>
      <c r="J113" s="270"/>
      <c r="K113" s="270"/>
      <c r="L113" s="274"/>
      <c r="M113" s="275"/>
      <c r="N113" s="276"/>
      <c r="O113" s="276"/>
      <c r="P113" s="276"/>
      <c r="Q113" s="276"/>
      <c r="R113" s="276"/>
      <c r="S113" s="276"/>
      <c r="T113" s="277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78" t="s">
        <v>152</v>
      </c>
      <c r="AU113" s="278" t="s">
        <v>80</v>
      </c>
      <c r="AV113" s="15" t="s">
        <v>78</v>
      </c>
      <c r="AW113" s="15" t="s">
        <v>33</v>
      </c>
      <c r="AX113" s="15" t="s">
        <v>71</v>
      </c>
      <c r="AY113" s="278" t="s">
        <v>139</v>
      </c>
    </row>
    <row r="114" s="13" customFormat="1">
      <c r="A114" s="13"/>
      <c r="B114" s="233"/>
      <c r="C114" s="234"/>
      <c r="D114" s="231" t="s">
        <v>152</v>
      </c>
      <c r="E114" s="235" t="s">
        <v>19</v>
      </c>
      <c r="F114" s="236" t="s">
        <v>406</v>
      </c>
      <c r="G114" s="234"/>
      <c r="H114" s="237">
        <v>3128</v>
      </c>
      <c r="I114" s="238"/>
      <c r="J114" s="234"/>
      <c r="K114" s="234"/>
      <c r="L114" s="239"/>
      <c r="M114" s="240"/>
      <c r="N114" s="241"/>
      <c r="O114" s="241"/>
      <c r="P114" s="241"/>
      <c r="Q114" s="241"/>
      <c r="R114" s="241"/>
      <c r="S114" s="241"/>
      <c r="T114" s="242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3" t="s">
        <v>152</v>
      </c>
      <c r="AU114" s="243" t="s">
        <v>80</v>
      </c>
      <c r="AV114" s="13" t="s">
        <v>80</v>
      </c>
      <c r="AW114" s="13" t="s">
        <v>33</v>
      </c>
      <c r="AX114" s="13" t="s">
        <v>78</v>
      </c>
      <c r="AY114" s="243" t="s">
        <v>139</v>
      </c>
    </row>
    <row r="115" s="2" customFormat="1" ht="16.5" customHeight="1">
      <c r="A115" s="39"/>
      <c r="B115" s="40"/>
      <c r="C115" s="213" t="s">
        <v>183</v>
      </c>
      <c r="D115" s="213" t="s">
        <v>141</v>
      </c>
      <c r="E115" s="214" t="s">
        <v>393</v>
      </c>
      <c r="F115" s="215" t="s">
        <v>394</v>
      </c>
      <c r="G115" s="216" t="s">
        <v>144</v>
      </c>
      <c r="H115" s="217">
        <v>552.39999999999998</v>
      </c>
      <c r="I115" s="218"/>
      <c r="J115" s="219">
        <f>ROUND(I115*H115,2)</f>
        <v>0</v>
      </c>
      <c r="K115" s="215" t="s">
        <v>145</v>
      </c>
      <c r="L115" s="45"/>
      <c r="M115" s="220" t="s">
        <v>19</v>
      </c>
      <c r="N115" s="221" t="s">
        <v>42</v>
      </c>
      <c r="O115" s="85"/>
      <c r="P115" s="222">
        <f>O115*H115</f>
        <v>0</v>
      </c>
      <c r="Q115" s="222">
        <v>0</v>
      </c>
      <c r="R115" s="222">
        <f>Q115*H115</f>
        <v>0</v>
      </c>
      <c r="S115" s="222">
        <v>0</v>
      </c>
      <c r="T115" s="223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4" t="s">
        <v>146</v>
      </c>
      <c r="AT115" s="224" t="s">
        <v>141</v>
      </c>
      <c r="AU115" s="224" t="s">
        <v>80</v>
      </c>
      <c r="AY115" s="18" t="s">
        <v>139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18" t="s">
        <v>78</v>
      </c>
      <c r="BK115" s="225">
        <f>ROUND(I115*H115,2)</f>
        <v>0</v>
      </c>
      <c r="BL115" s="18" t="s">
        <v>146</v>
      </c>
      <c r="BM115" s="224" t="s">
        <v>395</v>
      </c>
    </row>
    <row r="116" s="2" customFormat="1">
      <c r="A116" s="39"/>
      <c r="B116" s="40"/>
      <c r="C116" s="41"/>
      <c r="D116" s="226" t="s">
        <v>148</v>
      </c>
      <c r="E116" s="41"/>
      <c r="F116" s="227" t="s">
        <v>396</v>
      </c>
      <c r="G116" s="41"/>
      <c r="H116" s="41"/>
      <c r="I116" s="228"/>
      <c r="J116" s="41"/>
      <c r="K116" s="41"/>
      <c r="L116" s="45"/>
      <c r="M116" s="229"/>
      <c r="N116" s="230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148</v>
      </c>
      <c r="AU116" s="18" t="s">
        <v>80</v>
      </c>
    </row>
    <row r="117" s="2" customFormat="1">
      <c r="A117" s="39"/>
      <c r="B117" s="40"/>
      <c r="C117" s="41"/>
      <c r="D117" s="231" t="s">
        <v>150</v>
      </c>
      <c r="E117" s="41"/>
      <c r="F117" s="232" t="s">
        <v>397</v>
      </c>
      <c r="G117" s="41"/>
      <c r="H117" s="41"/>
      <c r="I117" s="228"/>
      <c r="J117" s="41"/>
      <c r="K117" s="41"/>
      <c r="L117" s="45"/>
      <c r="M117" s="229"/>
      <c r="N117" s="230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150</v>
      </c>
      <c r="AU117" s="18" t="s">
        <v>80</v>
      </c>
    </row>
    <row r="118" s="13" customFormat="1">
      <c r="A118" s="13"/>
      <c r="B118" s="233"/>
      <c r="C118" s="234"/>
      <c r="D118" s="231" t="s">
        <v>152</v>
      </c>
      <c r="E118" s="235" t="s">
        <v>19</v>
      </c>
      <c r="F118" s="236" t="s">
        <v>335</v>
      </c>
      <c r="G118" s="234"/>
      <c r="H118" s="237">
        <v>552.39999999999998</v>
      </c>
      <c r="I118" s="238"/>
      <c r="J118" s="234"/>
      <c r="K118" s="234"/>
      <c r="L118" s="239"/>
      <c r="M118" s="240"/>
      <c r="N118" s="241"/>
      <c r="O118" s="241"/>
      <c r="P118" s="241"/>
      <c r="Q118" s="241"/>
      <c r="R118" s="241"/>
      <c r="S118" s="241"/>
      <c r="T118" s="242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3" t="s">
        <v>152</v>
      </c>
      <c r="AU118" s="243" t="s">
        <v>80</v>
      </c>
      <c r="AV118" s="13" t="s">
        <v>80</v>
      </c>
      <c r="AW118" s="13" t="s">
        <v>33</v>
      </c>
      <c r="AX118" s="13" t="s">
        <v>78</v>
      </c>
      <c r="AY118" s="243" t="s">
        <v>139</v>
      </c>
    </row>
    <row r="119" s="2" customFormat="1" ht="16.5" customHeight="1">
      <c r="A119" s="39"/>
      <c r="B119" s="40"/>
      <c r="C119" s="244" t="s">
        <v>188</v>
      </c>
      <c r="D119" s="244" t="s">
        <v>184</v>
      </c>
      <c r="E119" s="245" t="s">
        <v>337</v>
      </c>
      <c r="F119" s="246" t="s">
        <v>338</v>
      </c>
      <c r="G119" s="247" t="s">
        <v>339</v>
      </c>
      <c r="H119" s="248">
        <v>27.600000000000001</v>
      </c>
      <c r="I119" s="249"/>
      <c r="J119" s="250">
        <f>ROUND(I119*H119,2)</f>
        <v>0</v>
      </c>
      <c r="K119" s="246" t="s">
        <v>19</v>
      </c>
      <c r="L119" s="251"/>
      <c r="M119" s="252" t="s">
        <v>19</v>
      </c>
      <c r="N119" s="253" t="s">
        <v>42</v>
      </c>
      <c r="O119" s="85"/>
      <c r="P119" s="222">
        <f>O119*H119</f>
        <v>0</v>
      </c>
      <c r="Q119" s="222">
        <v>0.25</v>
      </c>
      <c r="R119" s="222">
        <f>Q119*H119</f>
        <v>6.9000000000000004</v>
      </c>
      <c r="S119" s="222">
        <v>0</v>
      </c>
      <c r="T119" s="223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4" t="s">
        <v>188</v>
      </c>
      <c r="AT119" s="224" t="s">
        <v>184</v>
      </c>
      <c r="AU119" s="224" t="s">
        <v>80</v>
      </c>
      <c r="AY119" s="18" t="s">
        <v>139</v>
      </c>
      <c r="BE119" s="225">
        <f>IF(N119="základní",J119,0)</f>
        <v>0</v>
      </c>
      <c r="BF119" s="225">
        <f>IF(N119="snížená",J119,0)</f>
        <v>0</v>
      </c>
      <c r="BG119" s="225">
        <f>IF(N119="zákl. přenesená",J119,0)</f>
        <v>0</v>
      </c>
      <c r="BH119" s="225">
        <f>IF(N119="sníž. přenesená",J119,0)</f>
        <v>0</v>
      </c>
      <c r="BI119" s="225">
        <f>IF(N119="nulová",J119,0)</f>
        <v>0</v>
      </c>
      <c r="BJ119" s="18" t="s">
        <v>78</v>
      </c>
      <c r="BK119" s="225">
        <f>ROUND(I119*H119,2)</f>
        <v>0</v>
      </c>
      <c r="BL119" s="18" t="s">
        <v>146</v>
      </c>
      <c r="BM119" s="224" t="s">
        <v>398</v>
      </c>
    </row>
    <row r="120" s="2" customFormat="1">
      <c r="A120" s="39"/>
      <c r="B120" s="40"/>
      <c r="C120" s="41"/>
      <c r="D120" s="231" t="s">
        <v>150</v>
      </c>
      <c r="E120" s="41"/>
      <c r="F120" s="232" t="s">
        <v>399</v>
      </c>
      <c r="G120" s="41"/>
      <c r="H120" s="41"/>
      <c r="I120" s="228"/>
      <c r="J120" s="41"/>
      <c r="K120" s="41"/>
      <c r="L120" s="45"/>
      <c r="M120" s="229"/>
      <c r="N120" s="230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150</v>
      </c>
      <c r="AU120" s="18" t="s">
        <v>80</v>
      </c>
    </row>
    <row r="121" s="13" customFormat="1">
      <c r="A121" s="13"/>
      <c r="B121" s="233"/>
      <c r="C121" s="234"/>
      <c r="D121" s="231" t="s">
        <v>152</v>
      </c>
      <c r="E121" s="235" t="s">
        <v>19</v>
      </c>
      <c r="F121" s="236" t="s">
        <v>400</v>
      </c>
      <c r="G121" s="234"/>
      <c r="H121" s="237">
        <v>27.600000000000001</v>
      </c>
      <c r="I121" s="238"/>
      <c r="J121" s="234"/>
      <c r="K121" s="234"/>
      <c r="L121" s="239"/>
      <c r="M121" s="240"/>
      <c r="N121" s="241"/>
      <c r="O121" s="241"/>
      <c r="P121" s="241"/>
      <c r="Q121" s="241"/>
      <c r="R121" s="241"/>
      <c r="S121" s="241"/>
      <c r="T121" s="242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3" t="s">
        <v>152</v>
      </c>
      <c r="AU121" s="243" t="s">
        <v>80</v>
      </c>
      <c r="AV121" s="13" t="s">
        <v>80</v>
      </c>
      <c r="AW121" s="13" t="s">
        <v>33</v>
      </c>
      <c r="AX121" s="13" t="s">
        <v>78</v>
      </c>
      <c r="AY121" s="243" t="s">
        <v>139</v>
      </c>
    </row>
    <row r="122" s="2" customFormat="1" ht="21.75" customHeight="1">
      <c r="A122" s="39"/>
      <c r="B122" s="40"/>
      <c r="C122" s="213" t="s">
        <v>196</v>
      </c>
      <c r="D122" s="213" t="s">
        <v>141</v>
      </c>
      <c r="E122" s="214" t="s">
        <v>407</v>
      </c>
      <c r="F122" s="215" t="s">
        <v>408</v>
      </c>
      <c r="G122" s="216" t="s">
        <v>156</v>
      </c>
      <c r="H122" s="217">
        <v>2</v>
      </c>
      <c r="I122" s="218"/>
      <c r="J122" s="219">
        <f>ROUND(I122*H122,2)</f>
        <v>0</v>
      </c>
      <c r="K122" s="215" t="s">
        <v>145</v>
      </c>
      <c r="L122" s="45"/>
      <c r="M122" s="220" t="s">
        <v>19</v>
      </c>
      <c r="N122" s="221" t="s">
        <v>42</v>
      </c>
      <c r="O122" s="85"/>
      <c r="P122" s="222">
        <f>O122*H122</f>
        <v>0</v>
      </c>
      <c r="Q122" s="222">
        <v>0</v>
      </c>
      <c r="R122" s="222">
        <f>Q122*H122</f>
        <v>0</v>
      </c>
      <c r="S122" s="222">
        <v>0</v>
      </c>
      <c r="T122" s="223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4" t="s">
        <v>146</v>
      </c>
      <c r="AT122" s="224" t="s">
        <v>141</v>
      </c>
      <c r="AU122" s="224" t="s">
        <v>80</v>
      </c>
      <c r="AY122" s="18" t="s">
        <v>139</v>
      </c>
      <c r="BE122" s="225">
        <f>IF(N122="základní",J122,0)</f>
        <v>0</v>
      </c>
      <c r="BF122" s="225">
        <f>IF(N122="snížená",J122,0)</f>
        <v>0</v>
      </c>
      <c r="BG122" s="225">
        <f>IF(N122="zákl. přenesená",J122,0)</f>
        <v>0</v>
      </c>
      <c r="BH122" s="225">
        <f>IF(N122="sníž. přenesená",J122,0)</f>
        <v>0</v>
      </c>
      <c r="BI122" s="225">
        <f>IF(N122="nulová",J122,0)</f>
        <v>0</v>
      </c>
      <c r="BJ122" s="18" t="s">
        <v>78</v>
      </c>
      <c r="BK122" s="225">
        <f>ROUND(I122*H122,2)</f>
        <v>0</v>
      </c>
      <c r="BL122" s="18" t="s">
        <v>146</v>
      </c>
      <c r="BM122" s="224" t="s">
        <v>409</v>
      </c>
    </row>
    <row r="123" s="2" customFormat="1">
      <c r="A123" s="39"/>
      <c r="B123" s="40"/>
      <c r="C123" s="41"/>
      <c r="D123" s="226" t="s">
        <v>148</v>
      </c>
      <c r="E123" s="41"/>
      <c r="F123" s="227" t="s">
        <v>410</v>
      </c>
      <c r="G123" s="41"/>
      <c r="H123" s="41"/>
      <c r="I123" s="228"/>
      <c r="J123" s="41"/>
      <c r="K123" s="41"/>
      <c r="L123" s="45"/>
      <c r="M123" s="229"/>
      <c r="N123" s="230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148</v>
      </c>
      <c r="AU123" s="18" t="s">
        <v>80</v>
      </c>
    </row>
    <row r="124" s="13" customFormat="1">
      <c r="A124" s="13"/>
      <c r="B124" s="233"/>
      <c r="C124" s="234"/>
      <c r="D124" s="231" t="s">
        <v>152</v>
      </c>
      <c r="E124" s="235" t="s">
        <v>19</v>
      </c>
      <c r="F124" s="236" t="s">
        <v>411</v>
      </c>
      <c r="G124" s="234"/>
      <c r="H124" s="237">
        <v>2</v>
      </c>
      <c r="I124" s="238"/>
      <c r="J124" s="234"/>
      <c r="K124" s="234"/>
      <c r="L124" s="239"/>
      <c r="M124" s="240"/>
      <c r="N124" s="241"/>
      <c r="O124" s="241"/>
      <c r="P124" s="241"/>
      <c r="Q124" s="241"/>
      <c r="R124" s="241"/>
      <c r="S124" s="241"/>
      <c r="T124" s="242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3" t="s">
        <v>152</v>
      </c>
      <c r="AU124" s="243" t="s">
        <v>80</v>
      </c>
      <c r="AV124" s="13" t="s">
        <v>80</v>
      </c>
      <c r="AW124" s="13" t="s">
        <v>33</v>
      </c>
      <c r="AX124" s="13" t="s">
        <v>78</v>
      </c>
      <c r="AY124" s="243" t="s">
        <v>139</v>
      </c>
    </row>
    <row r="125" s="2" customFormat="1" ht="16.5" customHeight="1">
      <c r="A125" s="39"/>
      <c r="B125" s="40"/>
      <c r="C125" s="213" t="s">
        <v>202</v>
      </c>
      <c r="D125" s="213" t="s">
        <v>141</v>
      </c>
      <c r="E125" s="214" t="s">
        <v>412</v>
      </c>
      <c r="F125" s="215" t="s">
        <v>413</v>
      </c>
      <c r="G125" s="216" t="s">
        <v>156</v>
      </c>
      <c r="H125" s="217">
        <v>622</v>
      </c>
      <c r="I125" s="218"/>
      <c r="J125" s="219">
        <f>ROUND(I125*H125,2)</f>
        <v>0</v>
      </c>
      <c r="K125" s="215" t="s">
        <v>145</v>
      </c>
      <c r="L125" s="45"/>
      <c r="M125" s="220" t="s">
        <v>19</v>
      </c>
      <c r="N125" s="221" t="s">
        <v>42</v>
      </c>
      <c r="O125" s="85"/>
      <c r="P125" s="222">
        <f>O125*H125</f>
        <v>0</v>
      </c>
      <c r="Q125" s="222">
        <v>0</v>
      </c>
      <c r="R125" s="222">
        <f>Q125*H125</f>
        <v>0</v>
      </c>
      <c r="S125" s="222">
        <v>0</v>
      </c>
      <c r="T125" s="223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4" t="s">
        <v>146</v>
      </c>
      <c r="AT125" s="224" t="s">
        <v>141</v>
      </c>
      <c r="AU125" s="224" t="s">
        <v>80</v>
      </c>
      <c r="AY125" s="18" t="s">
        <v>139</v>
      </c>
      <c r="BE125" s="225">
        <f>IF(N125="základní",J125,0)</f>
        <v>0</v>
      </c>
      <c r="BF125" s="225">
        <f>IF(N125="snížená",J125,0)</f>
        <v>0</v>
      </c>
      <c r="BG125" s="225">
        <f>IF(N125="zákl. přenesená",J125,0)</f>
        <v>0</v>
      </c>
      <c r="BH125" s="225">
        <f>IF(N125="sníž. přenesená",J125,0)</f>
        <v>0</v>
      </c>
      <c r="BI125" s="225">
        <f>IF(N125="nulová",J125,0)</f>
        <v>0</v>
      </c>
      <c r="BJ125" s="18" t="s">
        <v>78</v>
      </c>
      <c r="BK125" s="225">
        <f>ROUND(I125*H125,2)</f>
        <v>0</v>
      </c>
      <c r="BL125" s="18" t="s">
        <v>146</v>
      </c>
      <c r="BM125" s="224" t="s">
        <v>414</v>
      </c>
    </row>
    <row r="126" s="2" customFormat="1">
      <c r="A126" s="39"/>
      <c r="B126" s="40"/>
      <c r="C126" s="41"/>
      <c r="D126" s="226" t="s">
        <v>148</v>
      </c>
      <c r="E126" s="41"/>
      <c r="F126" s="227" t="s">
        <v>415</v>
      </c>
      <c r="G126" s="41"/>
      <c r="H126" s="41"/>
      <c r="I126" s="228"/>
      <c r="J126" s="41"/>
      <c r="K126" s="41"/>
      <c r="L126" s="45"/>
      <c r="M126" s="229"/>
      <c r="N126" s="230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148</v>
      </c>
      <c r="AU126" s="18" t="s">
        <v>80</v>
      </c>
    </row>
    <row r="127" s="13" customFormat="1">
      <c r="A127" s="13"/>
      <c r="B127" s="233"/>
      <c r="C127" s="234"/>
      <c r="D127" s="231" t="s">
        <v>152</v>
      </c>
      <c r="E127" s="235" t="s">
        <v>19</v>
      </c>
      <c r="F127" s="236" t="s">
        <v>416</v>
      </c>
      <c r="G127" s="234"/>
      <c r="H127" s="237">
        <v>622</v>
      </c>
      <c r="I127" s="238"/>
      <c r="J127" s="234"/>
      <c r="K127" s="234"/>
      <c r="L127" s="239"/>
      <c r="M127" s="240"/>
      <c r="N127" s="241"/>
      <c r="O127" s="241"/>
      <c r="P127" s="241"/>
      <c r="Q127" s="241"/>
      <c r="R127" s="241"/>
      <c r="S127" s="241"/>
      <c r="T127" s="24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3" t="s">
        <v>152</v>
      </c>
      <c r="AU127" s="243" t="s">
        <v>80</v>
      </c>
      <c r="AV127" s="13" t="s">
        <v>80</v>
      </c>
      <c r="AW127" s="13" t="s">
        <v>33</v>
      </c>
      <c r="AX127" s="13" t="s">
        <v>78</v>
      </c>
      <c r="AY127" s="243" t="s">
        <v>139</v>
      </c>
    </row>
    <row r="128" s="12" customFormat="1" ht="22.8" customHeight="1">
      <c r="A128" s="12"/>
      <c r="B128" s="197"/>
      <c r="C128" s="198"/>
      <c r="D128" s="199" t="s">
        <v>70</v>
      </c>
      <c r="E128" s="211" t="s">
        <v>349</v>
      </c>
      <c r="F128" s="211" t="s">
        <v>350</v>
      </c>
      <c r="G128" s="198"/>
      <c r="H128" s="198"/>
      <c r="I128" s="201"/>
      <c r="J128" s="212">
        <f>BK128</f>
        <v>0</v>
      </c>
      <c r="K128" s="198"/>
      <c r="L128" s="203"/>
      <c r="M128" s="204"/>
      <c r="N128" s="205"/>
      <c r="O128" s="205"/>
      <c r="P128" s="206">
        <f>SUM(P129:P130)</f>
        <v>0</v>
      </c>
      <c r="Q128" s="205"/>
      <c r="R128" s="206">
        <f>SUM(R129:R130)</f>
        <v>0</v>
      </c>
      <c r="S128" s="205"/>
      <c r="T128" s="207">
        <f>SUM(T129:T130)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8" t="s">
        <v>78</v>
      </c>
      <c r="AT128" s="209" t="s">
        <v>70</v>
      </c>
      <c r="AU128" s="209" t="s">
        <v>78</v>
      </c>
      <c r="AY128" s="208" t="s">
        <v>139</v>
      </c>
      <c r="BK128" s="210">
        <f>SUM(BK129:BK130)</f>
        <v>0</v>
      </c>
    </row>
    <row r="129" s="2" customFormat="1" ht="16.5" customHeight="1">
      <c r="A129" s="39"/>
      <c r="B129" s="40"/>
      <c r="C129" s="213" t="s">
        <v>209</v>
      </c>
      <c r="D129" s="213" t="s">
        <v>141</v>
      </c>
      <c r="E129" s="214" t="s">
        <v>352</v>
      </c>
      <c r="F129" s="215" t="s">
        <v>353</v>
      </c>
      <c r="G129" s="216" t="s">
        <v>354</v>
      </c>
      <c r="H129" s="217">
        <v>6.9000000000000004</v>
      </c>
      <c r="I129" s="218"/>
      <c r="J129" s="219">
        <f>ROUND(I129*H129,2)</f>
        <v>0</v>
      </c>
      <c r="K129" s="215" t="s">
        <v>145</v>
      </c>
      <c r="L129" s="45"/>
      <c r="M129" s="220" t="s">
        <v>19</v>
      </c>
      <c r="N129" s="221" t="s">
        <v>42</v>
      </c>
      <c r="O129" s="85"/>
      <c r="P129" s="222">
        <f>O129*H129</f>
        <v>0</v>
      </c>
      <c r="Q129" s="222">
        <v>0</v>
      </c>
      <c r="R129" s="222">
        <f>Q129*H129</f>
        <v>0</v>
      </c>
      <c r="S129" s="222">
        <v>0</v>
      </c>
      <c r="T129" s="223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4" t="s">
        <v>146</v>
      </c>
      <c r="AT129" s="224" t="s">
        <v>141</v>
      </c>
      <c r="AU129" s="224" t="s">
        <v>80</v>
      </c>
      <c r="AY129" s="18" t="s">
        <v>139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18" t="s">
        <v>78</v>
      </c>
      <c r="BK129" s="225">
        <f>ROUND(I129*H129,2)</f>
        <v>0</v>
      </c>
      <c r="BL129" s="18" t="s">
        <v>146</v>
      </c>
      <c r="BM129" s="224" t="s">
        <v>401</v>
      </c>
    </row>
    <row r="130" s="2" customFormat="1">
      <c r="A130" s="39"/>
      <c r="B130" s="40"/>
      <c r="C130" s="41"/>
      <c r="D130" s="226" t="s">
        <v>148</v>
      </c>
      <c r="E130" s="41"/>
      <c r="F130" s="227" t="s">
        <v>356</v>
      </c>
      <c r="G130" s="41"/>
      <c r="H130" s="41"/>
      <c r="I130" s="228"/>
      <c r="J130" s="41"/>
      <c r="K130" s="41"/>
      <c r="L130" s="45"/>
      <c r="M130" s="265"/>
      <c r="N130" s="266"/>
      <c r="O130" s="267"/>
      <c r="P130" s="267"/>
      <c r="Q130" s="267"/>
      <c r="R130" s="267"/>
      <c r="S130" s="267"/>
      <c r="T130" s="268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148</v>
      </c>
      <c r="AU130" s="18" t="s">
        <v>80</v>
      </c>
    </row>
    <row r="131" s="2" customFormat="1" ht="6.96" customHeight="1">
      <c r="A131" s="39"/>
      <c r="B131" s="60"/>
      <c r="C131" s="61"/>
      <c r="D131" s="61"/>
      <c r="E131" s="61"/>
      <c r="F131" s="61"/>
      <c r="G131" s="61"/>
      <c r="H131" s="61"/>
      <c r="I131" s="61"/>
      <c r="J131" s="61"/>
      <c r="K131" s="61"/>
      <c r="L131" s="45"/>
      <c r="M131" s="39"/>
      <c r="O131" s="39"/>
      <c r="P131" s="39"/>
      <c r="Q131" s="39"/>
      <c r="R131" s="39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</sheetData>
  <sheetProtection sheet="1" autoFilter="0" formatColumns="0" formatRows="0" objects="1" scenarios="1" spinCount="100000" saltValue="BAYOna4rOSL3wN9sGNDGkV2pvtgu6zrL2trECXEaykk2BtDmzvEicXwUNO2a8ueZZFt4VJ3OvQ7acn3OsFSYWg==" hashValue="0Mde3AN2NaHBU8ABEnJ1USEDn385QvV2OjXvtnn6BPy9UkEKfGmitBfrNA8HcND1cYQ1BYgfiE5rF574fdBIXw==" algorithmName="SHA-512" password="CC35"/>
  <autoFilter ref="C87:K13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hyperlinks>
    <hyperlink ref="F92" r:id="rId1" display="https://podminky.urs.cz/item/CS_URS_2023_02/184851617"/>
    <hyperlink ref="F96" r:id="rId2" display="https://podminky.urs.cz/item/CS_URS_2023_02/185804213"/>
    <hyperlink ref="F100" r:id="rId3" display="https://podminky.urs.cz/item/CS_URS_2023_02/185804312"/>
    <hyperlink ref="F106" r:id="rId4" display="https://podminky.urs.cz/item/CS_URS_2023_02/185851121"/>
    <hyperlink ref="F108" r:id="rId5" display="https://podminky.urs.cz/item/CS_URS_2023_02/185851129"/>
    <hyperlink ref="F111" r:id="rId6" display="https://podminky.urs.cz/item/CS_URS_2023_02/111151231"/>
    <hyperlink ref="F116" r:id="rId7" display="https://podminky.urs.cz/item/CS_URS_2023_02/184911421"/>
    <hyperlink ref="F123" r:id="rId8" display="https://podminky.urs.cz/item/CS_URS_2023_02/184852321"/>
    <hyperlink ref="F126" r:id="rId9" display="https://podminky.urs.cz/item/CS_URS_2023_02/184806111"/>
    <hyperlink ref="F130" r:id="rId10" display="https://podminky.urs.cz/item/CS_URS_2023_02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80</v>
      </c>
    </row>
    <row r="4" s="1" customFormat="1" ht="24.96" customHeight="1">
      <c r="B4" s="21"/>
      <c r="D4" s="141" t="s">
        <v>110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Velký Borek - větrolam podél cesty HPC2</v>
      </c>
      <c r="F7" s="143"/>
      <c r="G7" s="143"/>
      <c r="H7" s="143"/>
      <c r="L7" s="21"/>
    </row>
    <row r="8" s="1" customFormat="1" ht="12" customHeight="1">
      <c r="B8" s="21"/>
      <c r="D8" s="143" t="s">
        <v>111</v>
      </c>
      <c r="L8" s="21"/>
    </row>
    <row r="9" s="2" customFormat="1" ht="16.5" customHeight="1">
      <c r="A9" s="39"/>
      <c r="B9" s="45"/>
      <c r="C9" s="39"/>
      <c r="D9" s="39"/>
      <c r="E9" s="144" t="s">
        <v>112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113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417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115</v>
      </c>
      <c r="G14" s="39"/>
      <c r="H14" s="39"/>
      <c r="I14" s="143" t="s">
        <v>23</v>
      </c>
      <c r="J14" s="147" t="str">
        <f>'Rekapitulace stavby'!AN8</f>
        <v>3. 11. 2022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19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3" t="s">
        <v>28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">
        <v>19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116</v>
      </c>
      <c r="F23" s="39"/>
      <c r="G23" s="39"/>
      <c r="H23" s="39"/>
      <c r="I23" s="143" t="s">
        <v>28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116</v>
      </c>
      <c r="F26" s="39"/>
      <c r="G26" s="39"/>
      <c r="H26" s="39"/>
      <c r="I26" s="143" t="s">
        <v>28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35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37</v>
      </c>
      <c r="E32" s="39"/>
      <c r="F32" s="39"/>
      <c r="G32" s="39"/>
      <c r="H32" s="39"/>
      <c r="I32" s="39"/>
      <c r="J32" s="154">
        <f>ROUND(J88,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39</v>
      </c>
      <c r="G34" s="39"/>
      <c r="H34" s="39"/>
      <c r="I34" s="155" t="s">
        <v>38</v>
      </c>
      <c r="J34" s="155" t="s">
        <v>40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41</v>
      </c>
      <c r="E35" s="143" t="s">
        <v>42</v>
      </c>
      <c r="F35" s="157">
        <f>ROUND((SUM(BE88:BE127)),  2)</f>
        <v>0</v>
      </c>
      <c r="G35" s="39"/>
      <c r="H35" s="39"/>
      <c r="I35" s="158">
        <v>0.20999999999999999</v>
      </c>
      <c r="J35" s="157">
        <f>ROUND(((SUM(BE88:BE127))*I35),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43</v>
      </c>
      <c r="F36" s="157">
        <f>ROUND((SUM(BF88:BF127)),  2)</f>
        <v>0</v>
      </c>
      <c r="G36" s="39"/>
      <c r="H36" s="39"/>
      <c r="I36" s="158">
        <v>0.14999999999999999</v>
      </c>
      <c r="J36" s="157">
        <f>ROUND(((SUM(BF88:BF127))*I36),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44</v>
      </c>
      <c r="F37" s="157">
        <f>ROUND((SUM(BG88:BG127)),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45</v>
      </c>
      <c r="F38" s="157">
        <f>ROUND((SUM(BH88:BH127)),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46</v>
      </c>
      <c r="F39" s="157">
        <f>ROUND((SUM(BI88:BI127)),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47</v>
      </c>
      <c r="E41" s="161"/>
      <c r="F41" s="161"/>
      <c r="G41" s="162" t="s">
        <v>48</v>
      </c>
      <c r="H41" s="163" t="s">
        <v>49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117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Velký Borek - větrolam podél cesty HPC2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111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112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113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SO-01.4 - Vegetační úpravy - následná péče ve 3. roce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3. 11. 2022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25</v>
      </c>
      <c r="D58" s="41"/>
      <c r="E58" s="41"/>
      <c r="F58" s="28" t="str">
        <f>E17</f>
        <v>ČR SPÚ, pobočka Mělník</v>
      </c>
      <c r="G58" s="41"/>
      <c r="H58" s="41"/>
      <c r="I58" s="33" t="s">
        <v>31</v>
      </c>
      <c r="J58" s="37" t="str">
        <f>E23</f>
        <v>ATELIER FONTES s.r.o.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5.6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ATELIER FONTES s.r.o.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118</v>
      </c>
      <c r="D61" s="172"/>
      <c r="E61" s="172"/>
      <c r="F61" s="172"/>
      <c r="G61" s="172"/>
      <c r="H61" s="172"/>
      <c r="I61" s="172"/>
      <c r="J61" s="173" t="s">
        <v>119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69</v>
      </c>
      <c r="D63" s="41"/>
      <c r="E63" s="41"/>
      <c r="F63" s="41"/>
      <c r="G63" s="41"/>
      <c r="H63" s="41"/>
      <c r="I63" s="41"/>
      <c r="J63" s="103">
        <f>J88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120</v>
      </c>
    </row>
    <row r="64" s="9" customFormat="1" ht="24.96" customHeight="1">
      <c r="A64" s="9"/>
      <c r="B64" s="175"/>
      <c r="C64" s="176"/>
      <c r="D64" s="177" t="s">
        <v>121</v>
      </c>
      <c r="E64" s="178"/>
      <c r="F64" s="178"/>
      <c r="G64" s="178"/>
      <c r="H64" s="178"/>
      <c r="I64" s="178"/>
      <c r="J64" s="179">
        <f>J89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122</v>
      </c>
      <c r="E65" s="183"/>
      <c r="F65" s="183"/>
      <c r="G65" s="183"/>
      <c r="H65" s="183"/>
      <c r="I65" s="183"/>
      <c r="J65" s="184">
        <f>J90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123</v>
      </c>
      <c r="E66" s="183"/>
      <c r="F66" s="183"/>
      <c r="G66" s="183"/>
      <c r="H66" s="183"/>
      <c r="I66" s="183"/>
      <c r="J66" s="184">
        <f>J125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4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124</v>
      </c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70" t="str">
        <f>E7</f>
        <v>Velký Borek - větrolam podél cesty HPC2</v>
      </c>
      <c r="F76" s="33"/>
      <c r="G76" s="33"/>
      <c r="H76" s="33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1" customFormat="1" ht="12" customHeight="1">
      <c r="B77" s="22"/>
      <c r="C77" s="33" t="s">
        <v>111</v>
      </c>
      <c r="D77" s="23"/>
      <c r="E77" s="23"/>
      <c r="F77" s="23"/>
      <c r="G77" s="23"/>
      <c r="H77" s="23"/>
      <c r="I77" s="23"/>
      <c r="J77" s="23"/>
      <c r="K77" s="23"/>
      <c r="L77" s="21"/>
    </row>
    <row r="78" s="2" customFormat="1" ht="16.5" customHeight="1">
      <c r="A78" s="39"/>
      <c r="B78" s="40"/>
      <c r="C78" s="41"/>
      <c r="D78" s="41"/>
      <c r="E78" s="170" t="s">
        <v>112</v>
      </c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113</v>
      </c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70" t="str">
        <f>E11</f>
        <v>SO-01.4 - Vegetační úpravy - následná péče ve 3. roce</v>
      </c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21</v>
      </c>
      <c r="D82" s="41"/>
      <c r="E82" s="41"/>
      <c r="F82" s="28" t="str">
        <f>F14</f>
        <v xml:space="preserve"> </v>
      </c>
      <c r="G82" s="41"/>
      <c r="H82" s="41"/>
      <c r="I82" s="33" t="s">
        <v>23</v>
      </c>
      <c r="J82" s="73" t="str">
        <f>IF(J14="","",J14)</f>
        <v>3. 11. 2022</v>
      </c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25.65" customHeight="1">
      <c r="A84" s="39"/>
      <c r="B84" s="40"/>
      <c r="C84" s="33" t="s">
        <v>25</v>
      </c>
      <c r="D84" s="41"/>
      <c r="E84" s="41"/>
      <c r="F84" s="28" t="str">
        <f>E17</f>
        <v>ČR SPÚ, pobočka Mělník</v>
      </c>
      <c r="G84" s="41"/>
      <c r="H84" s="41"/>
      <c r="I84" s="33" t="s">
        <v>31</v>
      </c>
      <c r="J84" s="37" t="str">
        <f>E23</f>
        <v>ATELIER FONTES s.r.o.</v>
      </c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5.65" customHeight="1">
      <c r="A85" s="39"/>
      <c r="B85" s="40"/>
      <c r="C85" s="33" t="s">
        <v>29</v>
      </c>
      <c r="D85" s="41"/>
      <c r="E85" s="41"/>
      <c r="F85" s="28" t="str">
        <f>IF(E20="","",E20)</f>
        <v>Vyplň údaj</v>
      </c>
      <c r="G85" s="41"/>
      <c r="H85" s="41"/>
      <c r="I85" s="33" t="s">
        <v>34</v>
      </c>
      <c r="J85" s="37" t="str">
        <f>E26</f>
        <v>ATELIER FONTES s.r.o.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86"/>
      <c r="B87" s="187"/>
      <c r="C87" s="188" t="s">
        <v>125</v>
      </c>
      <c r="D87" s="189" t="s">
        <v>56</v>
      </c>
      <c r="E87" s="189" t="s">
        <v>52</v>
      </c>
      <c r="F87" s="189" t="s">
        <v>53</v>
      </c>
      <c r="G87" s="189" t="s">
        <v>126</v>
      </c>
      <c r="H87" s="189" t="s">
        <v>127</v>
      </c>
      <c r="I87" s="189" t="s">
        <v>128</v>
      </c>
      <c r="J87" s="189" t="s">
        <v>119</v>
      </c>
      <c r="K87" s="190" t="s">
        <v>129</v>
      </c>
      <c r="L87" s="191"/>
      <c r="M87" s="93" t="s">
        <v>19</v>
      </c>
      <c r="N87" s="94" t="s">
        <v>41</v>
      </c>
      <c r="O87" s="94" t="s">
        <v>130</v>
      </c>
      <c r="P87" s="94" t="s">
        <v>131</v>
      </c>
      <c r="Q87" s="94" t="s">
        <v>132</v>
      </c>
      <c r="R87" s="94" t="s">
        <v>133</v>
      </c>
      <c r="S87" s="94" t="s">
        <v>134</v>
      </c>
      <c r="T87" s="95" t="s">
        <v>135</v>
      </c>
      <c r="U87" s="186"/>
      <c r="V87" s="186"/>
      <c r="W87" s="186"/>
      <c r="X87" s="186"/>
      <c r="Y87" s="186"/>
      <c r="Z87" s="186"/>
      <c r="AA87" s="186"/>
      <c r="AB87" s="186"/>
      <c r="AC87" s="186"/>
      <c r="AD87" s="186"/>
      <c r="AE87" s="186"/>
    </row>
    <row r="88" s="2" customFormat="1" ht="22.8" customHeight="1">
      <c r="A88" s="39"/>
      <c r="B88" s="40"/>
      <c r="C88" s="100" t="s">
        <v>136</v>
      </c>
      <c r="D88" s="41"/>
      <c r="E88" s="41"/>
      <c r="F88" s="41"/>
      <c r="G88" s="41"/>
      <c r="H88" s="41"/>
      <c r="I88" s="41"/>
      <c r="J88" s="192">
        <f>BK88</f>
        <v>0</v>
      </c>
      <c r="K88" s="41"/>
      <c r="L88" s="45"/>
      <c r="M88" s="96"/>
      <c r="N88" s="193"/>
      <c r="O88" s="97"/>
      <c r="P88" s="194">
        <f>P89</f>
        <v>0</v>
      </c>
      <c r="Q88" s="97"/>
      <c r="R88" s="194">
        <f>R89</f>
        <v>6.9000000000000004</v>
      </c>
      <c r="S88" s="97"/>
      <c r="T88" s="195">
        <f>T89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70</v>
      </c>
      <c r="AU88" s="18" t="s">
        <v>120</v>
      </c>
      <c r="BK88" s="196">
        <f>BK89</f>
        <v>0</v>
      </c>
    </row>
    <row r="89" s="12" customFormat="1" ht="25.92" customHeight="1">
      <c r="A89" s="12"/>
      <c r="B89" s="197"/>
      <c r="C89" s="198"/>
      <c r="D89" s="199" t="s">
        <v>70</v>
      </c>
      <c r="E89" s="200" t="s">
        <v>137</v>
      </c>
      <c r="F89" s="200" t="s">
        <v>138</v>
      </c>
      <c r="G89" s="198"/>
      <c r="H89" s="198"/>
      <c r="I89" s="201"/>
      <c r="J89" s="202">
        <f>BK89</f>
        <v>0</v>
      </c>
      <c r="K89" s="198"/>
      <c r="L89" s="203"/>
      <c r="M89" s="204"/>
      <c r="N89" s="205"/>
      <c r="O89" s="205"/>
      <c r="P89" s="206">
        <f>P90+P125</f>
        <v>0</v>
      </c>
      <c r="Q89" s="205"/>
      <c r="R89" s="206">
        <f>R90+R125</f>
        <v>6.9000000000000004</v>
      </c>
      <c r="S89" s="205"/>
      <c r="T89" s="207">
        <f>T90+T125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8" t="s">
        <v>78</v>
      </c>
      <c r="AT89" s="209" t="s">
        <v>70</v>
      </c>
      <c r="AU89" s="209" t="s">
        <v>71</v>
      </c>
      <c r="AY89" s="208" t="s">
        <v>139</v>
      </c>
      <c r="BK89" s="210">
        <f>BK90+BK125</f>
        <v>0</v>
      </c>
    </row>
    <row r="90" s="12" customFormat="1" ht="22.8" customHeight="1">
      <c r="A90" s="12"/>
      <c r="B90" s="197"/>
      <c r="C90" s="198"/>
      <c r="D90" s="199" t="s">
        <v>70</v>
      </c>
      <c r="E90" s="211" t="s">
        <v>78</v>
      </c>
      <c r="F90" s="211" t="s">
        <v>140</v>
      </c>
      <c r="G90" s="198"/>
      <c r="H90" s="198"/>
      <c r="I90" s="201"/>
      <c r="J90" s="212">
        <f>BK90</f>
        <v>0</v>
      </c>
      <c r="K90" s="198"/>
      <c r="L90" s="203"/>
      <c r="M90" s="204"/>
      <c r="N90" s="205"/>
      <c r="O90" s="205"/>
      <c r="P90" s="206">
        <f>SUM(P91:P124)</f>
        <v>0</v>
      </c>
      <c r="Q90" s="205"/>
      <c r="R90" s="206">
        <f>SUM(R91:R124)</f>
        <v>6.9000000000000004</v>
      </c>
      <c r="S90" s="205"/>
      <c r="T90" s="207">
        <f>SUM(T91:T124)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8" t="s">
        <v>78</v>
      </c>
      <c r="AT90" s="209" t="s">
        <v>70</v>
      </c>
      <c r="AU90" s="209" t="s">
        <v>78</v>
      </c>
      <c r="AY90" s="208" t="s">
        <v>139</v>
      </c>
      <c r="BK90" s="210">
        <f>SUM(BK91:BK124)</f>
        <v>0</v>
      </c>
    </row>
    <row r="91" s="2" customFormat="1" ht="16.5" customHeight="1">
      <c r="A91" s="39"/>
      <c r="B91" s="40"/>
      <c r="C91" s="213" t="s">
        <v>78</v>
      </c>
      <c r="D91" s="213" t="s">
        <v>141</v>
      </c>
      <c r="E91" s="214" t="s">
        <v>358</v>
      </c>
      <c r="F91" s="215" t="s">
        <v>359</v>
      </c>
      <c r="G91" s="216" t="s">
        <v>162</v>
      </c>
      <c r="H91" s="217">
        <v>1.9139999999999999</v>
      </c>
      <c r="I91" s="218"/>
      <c r="J91" s="219">
        <f>ROUND(I91*H91,2)</f>
        <v>0</v>
      </c>
      <c r="K91" s="215" t="s">
        <v>145</v>
      </c>
      <c r="L91" s="45"/>
      <c r="M91" s="220" t="s">
        <v>19</v>
      </c>
      <c r="N91" s="221" t="s">
        <v>42</v>
      </c>
      <c r="O91" s="85"/>
      <c r="P91" s="222">
        <f>O91*H91</f>
        <v>0</v>
      </c>
      <c r="Q91" s="222">
        <v>0</v>
      </c>
      <c r="R91" s="222">
        <f>Q91*H91</f>
        <v>0</v>
      </c>
      <c r="S91" s="222">
        <v>0</v>
      </c>
      <c r="T91" s="223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24" t="s">
        <v>146</v>
      </c>
      <c r="AT91" s="224" t="s">
        <v>141</v>
      </c>
      <c r="AU91" s="224" t="s">
        <v>80</v>
      </c>
      <c r="AY91" s="18" t="s">
        <v>139</v>
      </c>
      <c r="BE91" s="225">
        <f>IF(N91="základní",J91,0)</f>
        <v>0</v>
      </c>
      <c r="BF91" s="225">
        <f>IF(N91="snížená",J91,0)</f>
        <v>0</v>
      </c>
      <c r="BG91" s="225">
        <f>IF(N91="zákl. přenesená",J91,0)</f>
        <v>0</v>
      </c>
      <c r="BH91" s="225">
        <f>IF(N91="sníž. přenesená",J91,0)</f>
        <v>0</v>
      </c>
      <c r="BI91" s="225">
        <f>IF(N91="nulová",J91,0)</f>
        <v>0</v>
      </c>
      <c r="BJ91" s="18" t="s">
        <v>78</v>
      </c>
      <c r="BK91" s="225">
        <f>ROUND(I91*H91,2)</f>
        <v>0</v>
      </c>
      <c r="BL91" s="18" t="s">
        <v>146</v>
      </c>
      <c r="BM91" s="224" t="s">
        <v>360</v>
      </c>
    </row>
    <row r="92" s="2" customFormat="1">
      <c r="A92" s="39"/>
      <c r="B92" s="40"/>
      <c r="C92" s="41"/>
      <c r="D92" s="226" t="s">
        <v>148</v>
      </c>
      <c r="E92" s="41"/>
      <c r="F92" s="227" t="s">
        <v>361</v>
      </c>
      <c r="G92" s="41"/>
      <c r="H92" s="41"/>
      <c r="I92" s="228"/>
      <c r="J92" s="41"/>
      <c r="K92" s="41"/>
      <c r="L92" s="45"/>
      <c r="M92" s="229"/>
      <c r="N92" s="230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148</v>
      </c>
      <c r="AU92" s="18" t="s">
        <v>80</v>
      </c>
    </row>
    <row r="93" s="2" customFormat="1">
      <c r="A93" s="39"/>
      <c r="B93" s="40"/>
      <c r="C93" s="41"/>
      <c r="D93" s="231" t="s">
        <v>150</v>
      </c>
      <c r="E93" s="41"/>
      <c r="F93" s="232" t="s">
        <v>403</v>
      </c>
      <c r="G93" s="41"/>
      <c r="H93" s="41"/>
      <c r="I93" s="228"/>
      <c r="J93" s="41"/>
      <c r="K93" s="41"/>
      <c r="L93" s="45"/>
      <c r="M93" s="229"/>
      <c r="N93" s="230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150</v>
      </c>
      <c r="AU93" s="18" t="s">
        <v>80</v>
      </c>
    </row>
    <row r="94" s="13" customFormat="1">
      <c r="A94" s="13"/>
      <c r="B94" s="233"/>
      <c r="C94" s="234"/>
      <c r="D94" s="231" t="s">
        <v>152</v>
      </c>
      <c r="E94" s="235" t="s">
        <v>19</v>
      </c>
      <c r="F94" s="236" t="s">
        <v>404</v>
      </c>
      <c r="G94" s="234"/>
      <c r="H94" s="237">
        <v>1.9139999999999999</v>
      </c>
      <c r="I94" s="238"/>
      <c r="J94" s="234"/>
      <c r="K94" s="234"/>
      <c r="L94" s="239"/>
      <c r="M94" s="240"/>
      <c r="N94" s="241"/>
      <c r="O94" s="241"/>
      <c r="P94" s="241"/>
      <c r="Q94" s="241"/>
      <c r="R94" s="241"/>
      <c r="S94" s="241"/>
      <c r="T94" s="242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3" t="s">
        <v>152</v>
      </c>
      <c r="AU94" s="243" t="s">
        <v>80</v>
      </c>
      <c r="AV94" s="13" t="s">
        <v>80</v>
      </c>
      <c r="AW94" s="13" t="s">
        <v>33</v>
      </c>
      <c r="AX94" s="13" t="s">
        <v>78</v>
      </c>
      <c r="AY94" s="243" t="s">
        <v>139</v>
      </c>
    </row>
    <row r="95" s="2" customFormat="1" ht="16.5" customHeight="1">
      <c r="A95" s="39"/>
      <c r="B95" s="40"/>
      <c r="C95" s="213" t="s">
        <v>80</v>
      </c>
      <c r="D95" s="213" t="s">
        <v>141</v>
      </c>
      <c r="E95" s="214" t="s">
        <v>364</v>
      </c>
      <c r="F95" s="215" t="s">
        <v>365</v>
      </c>
      <c r="G95" s="216" t="s">
        <v>144</v>
      </c>
      <c r="H95" s="217">
        <v>4</v>
      </c>
      <c r="I95" s="218"/>
      <c r="J95" s="219">
        <f>ROUND(I95*H95,2)</f>
        <v>0</v>
      </c>
      <c r="K95" s="215" t="s">
        <v>145</v>
      </c>
      <c r="L95" s="45"/>
      <c r="M95" s="220" t="s">
        <v>19</v>
      </c>
      <c r="N95" s="221" t="s">
        <v>42</v>
      </c>
      <c r="O95" s="85"/>
      <c r="P95" s="222">
        <f>O95*H95</f>
        <v>0</v>
      </c>
      <c r="Q95" s="222">
        <v>0</v>
      </c>
      <c r="R95" s="222">
        <f>Q95*H95</f>
        <v>0</v>
      </c>
      <c r="S95" s="222">
        <v>0</v>
      </c>
      <c r="T95" s="223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4" t="s">
        <v>146</v>
      </c>
      <c r="AT95" s="224" t="s">
        <v>141</v>
      </c>
      <c r="AU95" s="224" t="s">
        <v>80</v>
      </c>
      <c r="AY95" s="18" t="s">
        <v>139</v>
      </c>
      <c r="BE95" s="225">
        <f>IF(N95="základní",J95,0)</f>
        <v>0</v>
      </c>
      <c r="BF95" s="225">
        <f>IF(N95="snížená",J95,0)</f>
        <v>0</v>
      </c>
      <c r="BG95" s="225">
        <f>IF(N95="zákl. přenesená",J95,0)</f>
        <v>0</v>
      </c>
      <c r="BH95" s="225">
        <f>IF(N95="sníž. přenesená",J95,0)</f>
        <v>0</v>
      </c>
      <c r="BI95" s="225">
        <f>IF(N95="nulová",J95,0)</f>
        <v>0</v>
      </c>
      <c r="BJ95" s="18" t="s">
        <v>78</v>
      </c>
      <c r="BK95" s="225">
        <f>ROUND(I95*H95,2)</f>
        <v>0</v>
      </c>
      <c r="BL95" s="18" t="s">
        <v>146</v>
      </c>
      <c r="BM95" s="224" t="s">
        <v>366</v>
      </c>
    </row>
    <row r="96" s="2" customFormat="1">
      <c r="A96" s="39"/>
      <c r="B96" s="40"/>
      <c r="C96" s="41"/>
      <c r="D96" s="226" t="s">
        <v>148</v>
      </c>
      <c r="E96" s="41"/>
      <c r="F96" s="227" t="s">
        <v>367</v>
      </c>
      <c r="G96" s="41"/>
      <c r="H96" s="41"/>
      <c r="I96" s="228"/>
      <c r="J96" s="41"/>
      <c r="K96" s="41"/>
      <c r="L96" s="45"/>
      <c r="M96" s="229"/>
      <c r="N96" s="230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148</v>
      </c>
      <c r="AU96" s="18" t="s">
        <v>80</v>
      </c>
    </row>
    <row r="97" s="2" customFormat="1">
      <c r="A97" s="39"/>
      <c r="B97" s="40"/>
      <c r="C97" s="41"/>
      <c r="D97" s="231" t="s">
        <v>150</v>
      </c>
      <c r="E97" s="41"/>
      <c r="F97" s="232" t="s">
        <v>368</v>
      </c>
      <c r="G97" s="41"/>
      <c r="H97" s="41"/>
      <c r="I97" s="228"/>
      <c r="J97" s="41"/>
      <c r="K97" s="41"/>
      <c r="L97" s="45"/>
      <c r="M97" s="229"/>
      <c r="N97" s="230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150</v>
      </c>
      <c r="AU97" s="18" t="s">
        <v>80</v>
      </c>
    </row>
    <row r="98" s="13" customFormat="1">
      <c r="A98" s="13"/>
      <c r="B98" s="233"/>
      <c r="C98" s="234"/>
      <c r="D98" s="231" t="s">
        <v>152</v>
      </c>
      <c r="E98" s="235" t="s">
        <v>19</v>
      </c>
      <c r="F98" s="236" t="s">
        <v>369</v>
      </c>
      <c r="G98" s="234"/>
      <c r="H98" s="237">
        <v>4</v>
      </c>
      <c r="I98" s="238"/>
      <c r="J98" s="234"/>
      <c r="K98" s="234"/>
      <c r="L98" s="239"/>
      <c r="M98" s="240"/>
      <c r="N98" s="241"/>
      <c r="O98" s="241"/>
      <c r="P98" s="241"/>
      <c r="Q98" s="241"/>
      <c r="R98" s="241"/>
      <c r="S98" s="241"/>
      <c r="T98" s="242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3" t="s">
        <v>152</v>
      </c>
      <c r="AU98" s="243" t="s">
        <v>80</v>
      </c>
      <c r="AV98" s="13" t="s">
        <v>80</v>
      </c>
      <c r="AW98" s="13" t="s">
        <v>33</v>
      </c>
      <c r="AX98" s="13" t="s">
        <v>78</v>
      </c>
      <c r="AY98" s="243" t="s">
        <v>139</v>
      </c>
    </row>
    <row r="99" s="2" customFormat="1" ht="16.5" customHeight="1">
      <c r="A99" s="39"/>
      <c r="B99" s="40"/>
      <c r="C99" s="213" t="s">
        <v>159</v>
      </c>
      <c r="D99" s="213" t="s">
        <v>141</v>
      </c>
      <c r="E99" s="214" t="s">
        <v>370</v>
      </c>
      <c r="F99" s="215" t="s">
        <v>371</v>
      </c>
      <c r="G99" s="216" t="s">
        <v>339</v>
      </c>
      <c r="H99" s="217">
        <v>300.60000000000002</v>
      </c>
      <c r="I99" s="218"/>
      <c r="J99" s="219">
        <f>ROUND(I99*H99,2)</f>
        <v>0</v>
      </c>
      <c r="K99" s="215" t="s">
        <v>145</v>
      </c>
      <c r="L99" s="45"/>
      <c r="M99" s="220" t="s">
        <v>19</v>
      </c>
      <c r="N99" s="221" t="s">
        <v>42</v>
      </c>
      <c r="O99" s="85"/>
      <c r="P99" s="222">
        <f>O99*H99</f>
        <v>0</v>
      </c>
      <c r="Q99" s="222">
        <v>0</v>
      </c>
      <c r="R99" s="222">
        <f>Q99*H99</f>
        <v>0</v>
      </c>
      <c r="S99" s="222">
        <v>0</v>
      </c>
      <c r="T99" s="223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4" t="s">
        <v>146</v>
      </c>
      <c r="AT99" s="224" t="s">
        <v>141</v>
      </c>
      <c r="AU99" s="224" t="s">
        <v>80</v>
      </c>
      <c r="AY99" s="18" t="s">
        <v>139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18" t="s">
        <v>78</v>
      </c>
      <c r="BK99" s="225">
        <f>ROUND(I99*H99,2)</f>
        <v>0</v>
      </c>
      <c r="BL99" s="18" t="s">
        <v>146</v>
      </c>
      <c r="BM99" s="224" t="s">
        <v>372</v>
      </c>
    </row>
    <row r="100" s="2" customFormat="1">
      <c r="A100" s="39"/>
      <c r="B100" s="40"/>
      <c r="C100" s="41"/>
      <c r="D100" s="226" t="s">
        <v>148</v>
      </c>
      <c r="E100" s="41"/>
      <c r="F100" s="227" t="s">
        <v>373</v>
      </c>
      <c r="G100" s="41"/>
      <c r="H100" s="41"/>
      <c r="I100" s="228"/>
      <c r="J100" s="41"/>
      <c r="K100" s="41"/>
      <c r="L100" s="45"/>
      <c r="M100" s="229"/>
      <c r="N100" s="230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148</v>
      </c>
      <c r="AU100" s="18" t="s">
        <v>80</v>
      </c>
    </row>
    <row r="101" s="13" customFormat="1">
      <c r="A101" s="13"/>
      <c r="B101" s="233"/>
      <c r="C101" s="234"/>
      <c r="D101" s="231" t="s">
        <v>152</v>
      </c>
      <c r="E101" s="235" t="s">
        <v>19</v>
      </c>
      <c r="F101" s="236" t="s">
        <v>374</v>
      </c>
      <c r="G101" s="234"/>
      <c r="H101" s="237">
        <v>186.59999999999999</v>
      </c>
      <c r="I101" s="238"/>
      <c r="J101" s="234"/>
      <c r="K101" s="234"/>
      <c r="L101" s="239"/>
      <c r="M101" s="240"/>
      <c r="N101" s="241"/>
      <c r="O101" s="241"/>
      <c r="P101" s="241"/>
      <c r="Q101" s="241"/>
      <c r="R101" s="241"/>
      <c r="S101" s="241"/>
      <c r="T101" s="242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3" t="s">
        <v>152</v>
      </c>
      <c r="AU101" s="243" t="s">
        <v>80</v>
      </c>
      <c r="AV101" s="13" t="s">
        <v>80</v>
      </c>
      <c r="AW101" s="13" t="s">
        <v>33</v>
      </c>
      <c r="AX101" s="13" t="s">
        <v>71</v>
      </c>
      <c r="AY101" s="243" t="s">
        <v>139</v>
      </c>
    </row>
    <row r="102" s="13" customFormat="1">
      <c r="A102" s="13"/>
      <c r="B102" s="233"/>
      <c r="C102" s="234"/>
      <c r="D102" s="231" t="s">
        <v>152</v>
      </c>
      <c r="E102" s="235" t="s">
        <v>19</v>
      </c>
      <c r="F102" s="236" t="s">
        <v>375</v>
      </c>
      <c r="G102" s="234"/>
      <c r="H102" s="237">
        <v>113.25</v>
      </c>
      <c r="I102" s="238"/>
      <c r="J102" s="234"/>
      <c r="K102" s="234"/>
      <c r="L102" s="239"/>
      <c r="M102" s="240"/>
      <c r="N102" s="241"/>
      <c r="O102" s="241"/>
      <c r="P102" s="241"/>
      <c r="Q102" s="241"/>
      <c r="R102" s="241"/>
      <c r="S102" s="241"/>
      <c r="T102" s="242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3" t="s">
        <v>152</v>
      </c>
      <c r="AU102" s="243" t="s">
        <v>80</v>
      </c>
      <c r="AV102" s="13" t="s">
        <v>80</v>
      </c>
      <c r="AW102" s="13" t="s">
        <v>33</v>
      </c>
      <c r="AX102" s="13" t="s">
        <v>71</v>
      </c>
      <c r="AY102" s="243" t="s">
        <v>139</v>
      </c>
    </row>
    <row r="103" s="13" customFormat="1">
      <c r="A103" s="13"/>
      <c r="B103" s="233"/>
      <c r="C103" s="234"/>
      <c r="D103" s="231" t="s">
        <v>152</v>
      </c>
      <c r="E103" s="235" t="s">
        <v>19</v>
      </c>
      <c r="F103" s="236" t="s">
        <v>376</v>
      </c>
      <c r="G103" s="234"/>
      <c r="H103" s="237">
        <v>0.75</v>
      </c>
      <c r="I103" s="238"/>
      <c r="J103" s="234"/>
      <c r="K103" s="234"/>
      <c r="L103" s="239"/>
      <c r="M103" s="240"/>
      <c r="N103" s="241"/>
      <c r="O103" s="241"/>
      <c r="P103" s="241"/>
      <c r="Q103" s="241"/>
      <c r="R103" s="241"/>
      <c r="S103" s="241"/>
      <c r="T103" s="242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3" t="s">
        <v>152</v>
      </c>
      <c r="AU103" s="243" t="s">
        <v>80</v>
      </c>
      <c r="AV103" s="13" t="s">
        <v>80</v>
      </c>
      <c r="AW103" s="13" t="s">
        <v>33</v>
      </c>
      <c r="AX103" s="13" t="s">
        <v>71</v>
      </c>
      <c r="AY103" s="243" t="s">
        <v>139</v>
      </c>
    </row>
    <row r="104" s="14" customFormat="1">
      <c r="A104" s="14"/>
      <c r="B104" s="254"/>
      <c r="C104" s="255"/>
      <c r="D104" s="231" t="s">
        <v>152</v>
      </c>
      <c r="E104" s="256" t="s">
        <v>19</v>
      </c>
      <c r="F104" s="257" t="s">
        <v>242</v>
      </c>
      <c r="G104" s="255"/>
      <c r="H104" s="258">
        <v>300.60000000000002</v>
      </c>
      <c r="I104" s="259"/>
      <c r="J104" s="255"/>
      <c r="K104" s="255"/>
      <c r="L104" s="260"/>
      <c r="M104" s="261"/>
      <c r="N104" s="262"/>
      <c r="O104" s="262"/>
      <c r="P104" s="262"/>
      <c r="Q104" s="262"/>
      <c r="R104" s="262"/>
      <c r="S104" s="262"/>
      <c r="T104" s="263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64" t="s">
        <v>152</v>
      </c>
      <c r="AU104" s="264" t="s">
        <v>80</v>
      </c>
      <c r="AV104" s="14" t="s">
        <v>146</v>
      </c>
      <c r="AW104" s="14" t="s">
        <v>33</v>
      </c>
      <c r="AX104" s="14" t="s">
        <v>78</v>
      </c>
      <c r="AY104" s="264" t="s">
        <v>139</v>
      </c>
    </row>
    <row r="105" s="2" customFormat="1" ht="16.5" customHeight="1">
      <c r="A105" s="39"/>
      <c r="B105" s="40"/>
      <c r="C105" s="213" t="s">
        <v>146</v>
      </c>
      <c r="D105" s="213" t="s">
        <v>141</v>
      </c>
      <c r="E105" s="214" t="s">
        <v>377</v>
      </c>
      <c r="F105" s="215" t="s">
        <v>378</v>
      </c>
      <c r="G105" s="216" t="s">
        <v>339</v>
      </c>
      <c r="H105" s="217">
        <v>300.60000000000002</v>
      </c>
      <c r="I105" s="218"/>
      <c r="J105" s="219">
        <f>ROUND(I105*H105,2)</f>
        <v>0</v>
      </c>
      <c r="K105" s="215" t="s">
        <v>145</v>
      </c>
      <c r="L105" s="45"/>
      <c r="M105" s="220" t="s">
        <v>19</v>
      </c>
      <c r="N105" s="221" t="s">
        <v>42</v>
      </c>
      <c r="O105" s="85"/>
      <c r="P105" s="222">
        <f>O105*H105</f>
        <v>0</v>
      </c>
      <c r="Q105" s="222">
        <v>0</v>
      </c>
      <c r="R105" s="222">
        <f>Q105*H105</f>
        <v>0</v>
      </c>
      <c r="S105" s="222">
        <v>0</v>
      </c>
      <c r="T105" s="223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4" t="s">
        <v>146</v>
      </c>
      <c r="AT105" s="224" t="s">
        <v>141</v>
      </c>
      <c r="AU105" s="224" t="s">
        <v>80</v>
      </c>
      <c r="AY105" s="18" t="s">
        <v>139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18" t="s">
        <v>78</v>
      </c>
      <c r="BK105" s="225">
        <f>ROUND(I105*H105,2)</f>
        <v>0</v>
      </c>
      <c r="BL105" s="18" t="s">
        <v>146</v>
      </c>
      <c r="BM105" s="224" t="s">
        <v>379</v>
      </c>
    </row>
    <row r="106" s="2" customFormat="1">
      <c r="A106" s="39"/>
      <c r="B106" s="40"/>
      <c r="C106" s="41"/>
      <c r="D106" s="226" t="s">
        <v>148</v>
      </c>
      <c r="E106" s="41"/>
      <c r="F106" s="227" t="s">
        <v>380</v>
      </c>
      <c r="G106" s="41"/>
      <c r="H106" s="41"/>
      <c r="I106" s="228"/>
      <c r="J106" s="41"/>
      <c r="K106" s="41"/>
      <c r="L106" s="45"/>
      <c r="M106" s="229"/>
      <c r="N106" s="230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148</v>
      </c>
      <c r="AU106" s="18" t="s">
        <v>80</v>
      </c>
    </row>
    <row r="107" s="2" customFormat="1" ht="16.5" customHeight="1">
      <c r="A107" s="39"/>
      <c r="B107" s="40"/>
      <c r="C107" s="213" t="s">
        <v>171</v>
      </c>
      <c r="D107" s="213" t="s">
        <v>141</v>
      </c>
      <c r="E107" s="214" t="s">
        <v>381</v>
      </c>
      <c r="F107" s="215" t="s">
        <v>382</v>
      </c>
      <c r="G107" s="216" t="s">
        <v>339</v>
      </c>
      <c r="H107" s="217">
        <v>3006</v>
      </c>
      <c r="I107" s="218"/>
      <c r="J107" s="219">
        <f>ROUND(I107*H107,2)</f>
        <v>0</v>
      </c>
      <c r="K107" s="215" t="s">
        <v>145</v>
      </c>
      <c r="L107" s="45"/>
      <c r="M107" s="220" t="s">
        <v>19</v>
      </c>
      <c r="N107" s="221" t="s">
        <v>42</v>
      </c>
      <c r="O107" s="85"/>
      <c r="P107" s="222">
        <f>O107*H107</f>
        <v>0</v>
      </c>
      <c r="Q107" s="222">
        <v>0</v>
      </c>
      <c r="R107" s="222">
        <f>Q107*H107</f>
        <v>0</v>
      </c>
      <c r="S107" s="222">
        <v>0</v>
      </c>
      <c r="T107" s="223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4" t="s">
        <v>146</v>
      </c>
      <c r="AT107" s="224" t="s">
        <v>141</v>
      </c>
      <c r="AU107" s="224" t="s">
        <v>80</v>
      </c>
      <c r="AY107" s="18" t="s">
        <v>139</v>
      </c>
      <c r="BE107" s="225">
        <f>IF(N107="základní",J107,0)</f>
        <v>0</v>
      </c>
      <c r="BF107" s="225">
        <f>IF(N107="snížená",J107,0)</f>
        <v>0</v>
      </c>
      <c r="BG107" s="225">
        <f>IF(N107="zákl. přenesená",J107,0)</f>
        <v>0</v>
      </c>
      <c r="BH107" s="225">
        <f>IF(N107="sníž. přenesená",J107,0)</f>
        <v>0</v>
      </c>
      <c r="BI107" s="225">
        <f>IF(N107="nulová",J107,0)</f>
        <v>0</v>
      </c>
      <c r="BJ107" s="18" t="s">
        <v>78</v>
      </c>
      <c r="BK107" s="225">
        <f>ROUND(I107*H107,2)</f>
        <v>0</v>
      </c>
      <c r="BL107" s="18" t="s">
        <v>146</v>
      </c>
      <c r="BM107" s="224" t="s">
        <v>383</v>
      </c>
    </row>
    <row r="108" s="2" customFormat="1">
      <c r="A108" s="39"/>
      <c r="B108" s="40"/>
      <c r="C108" s="41"/>
      <c r="D108" s="226" t="s">
        <v>148</v>
      </c>
      <c r="E108" s="41"/>
      <c r="F108" s="227" t="s">
        <v>384</v>
      </c>
      <c r="G108" s="41"/>
      <c r="H108" s="41"/>
      <c r="I108" s="228"/>
      <c r="J108" s="41"/>
      <c r="K108" s="41"/>
      <c r="L108" s="45"/>
      <c r="M108" s="229"/>
      <c r="N108" s="230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148</v>
      </c>
      <c r="AU108" s="18" t="s">
        <v>80</v>
      </c>
    </row>
    <row r="109" s="13" customFormat="1">
      <c r="A109" s="13"/>
      <c r="B109" s="233"/>
      <c r="C109" s="234"/>
      <c r="D109" s="231" t="s">
        <v>152</v>
      </c>
      <c r="E109" s="235" t="s">
        <v>19</v>
      </c>
      <c r="F109" s="236" t="s">
        <v>385</v>
      </c>
      <c r="G109" s="234"/>
      <c r="H109" s="237">
        <v>3006</v>
      </c>
      <c r="I109" s="238"/>
      <c r="J109" s="234"/>
      <c r="K109" s="234"/>
      <c r="L109" s="239"/>
      <c r="M109" s="240"/>
      <c r="N109" s="241"/>
      <c r="O109" s="241"/>
      <c r="P109" s="241"/>
      <c r="Q109" s="241"/>
      <c r="R109" s="241"/>
      <c r="S109" s="241"/>
      <c r="T109" s="242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3" t="s">
        <v>152</v>
      </c>
      <c r="AU109" s="243" t="s">
        <v>80</v>
      </c>
      <c r="AV109" s="13" t="s">
        <v>80</v>
      </c>
      <c r="AW109" s="13" t="s">
        <v>33</v>
      </c>
      <c r="AX109" s="13" t="s">
        <v>78</v>
      </c>
      <c r="AY109" s="243" t="s">
        <v>139</v>
      </c>
    </row>
    <row r="110" s="2" customFormat="1" ht="21.75" customHeight="1">
      <c r="A110" s="39"/>
      <c r="B110" s="40"/>
      <c r="C110" s="213" t="s">
        <v>177</v>
      </c>
      <c r="D110" s="213" t="s">
        <v>141</v>
      </c>
      <c r="E110" s="214" t="s">
        <v>386</v>
      </c>
      <c r="F110" s="215" t="s">
        <v>387</v>
      </c>
      <c r="G110" s="216" t="s">
        <v>144</v>
      </c>
      <c r="H110" s="217">
        <v>3128</v>
      </c>
      <c r="I110" s="218"/>
      <c r="J110" s="219">
        <f>ROUND(I110*H110,2)</f>
        <v>0</v>
      </c>
      <c r="K110" s="215" t="s">
        <v>145</v>
      </c>
      <c r="L110" s="45"/>
      <c r="M110" s="220" t="s">
        <v>19</v>
      </c>
      <c r="N110" s="221" t="s">
        <v>42</v>
      </c>
      <c r="O110" s="85"/>
      <c r="P110" s="222">
        <f>O110*H110</f>
        <v>0</v>
      </c>
      <c r="Q110" s="222">
        <v>0</v>
      </c>
      <c r="R110" s="222">
        <f>Q110*H110</f>
        <v>0</v>
      </c>
      <c r="S110" s="222">
        <v>0</v>
      </c>
      <c r="T110" s="223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4" t="s">
        <v>146</v>
      </c>
      <c r="AT110" s="224" t="s">
        <v>141</v>
      </c>
      <c r="AU110" s="224" t="s">
        <v>80</v>
      </c>
      <c r="AY110" s="18" t="s">
        <v>139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18" t="s">
        <v>78</v>
      </c>
      <c r="BK110" s="225">
        <f>ROUND(I110*H110,2)</f>
        <v>0</v>
      </c>
      <c r="BL110" s="18" t="s">
        <v>146</v>
      </c>
      <c r="BM110" s="224" t="s">
        <v>388</v>
      </c>
    </row>
    <row r="111" s="2" customFormat="1">
      <c r="A111" s="39"/>
      <c r="B111" s="40"/>
      <c r="C111" s="41"/>
      <c r="D111" s="226" t="s">
        <v>148</v>
      </c>
      <c r="E111" s="41"/>
      <c r="F111" s="227" t="s">
        <v>389</v>
      </c>
      <c r="G111" s="41"/>
      <c r="H111" s="41"/>
      <c r="I111" s="228"/>
      <c r="J111" s="41"/>
      <c r="K111" s="41"/>
      <c r="L111" s="45"/>
      <c r="M111" s="229"/>
      <c r="N111" s="230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148</v>
      </c>
      <c r="AU111" s="18" t="s">
        <v>80</v>
      </c>
    </row>
    <row r="112" s="2" customFormat="1">
      <c r="A112" s="39"/>
      <c r="B112" s="40"/>
      <c r="C112" s="41"/>
      <c r="D112" s="231" t="s">
        <v>150</v>
      </c>
      <c r="E112" s="41"/>
      <c r="F112" s="232" t="s">
        <v>405</v>
      </c>
      <c r="G112" s="41"/>
      <c r="H112" s="41"/>
      <c r="I112" s="228"/>
      <c r="J112" s="41"/>
      <c r="K112" s="41"/>
      <c r="L112" s="45"/>
      <c r="M112" s="229"/>
      <c r="N112" s="230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150</v>
      </c>
      <c r="AU112" s="18" t="s">
        <v>80</v>
      </c>
    </row>
    <row r="113" s="15" customFormat="1">
      <c r="A113" s="15"/>
      <c r="B113" s="269"/>
      <c r="C113" s="270"/>
      <c r="D113" s="231" t="s">
        <v>152</v>
      </c>
      <c r="E113" s="271" t="s">
        <v>19</v>
      </c>
      <c r="F113" s="272" t="s">
        <v>391</v>
      </c>
      <c r="G113" s="270"/>
      <c r="H113" s="271" t="s">
        <v>19</v>
      </c>
      <c r="I113" s="273"/>
      <c r="J113" s="270"/>
      <c r="K113" s="270"/>
      <c r="L113" s="274"/>
      <c r="M113" s="275"/>
      <c r="N113" s="276"/>
      <c r="O113" s="276"/>
      <c r="P113" s="276"/>
      <c r="Q113" s="276"/>
      <c r="R113" s="276"/>
      <c r="S113" s="276"/>
      <c r="T113" s="277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78" t="s">
        <v>152</v>
      </c>
      <c r="AU113" s="278" t="s">
        <v>80</v>
      </c>
      <c r="AV113" s="15" t="s">
        <v>78</v>
      </c>
      <c r="AW113" s="15" t="s">
        <v>33</v>
      </c>
      <c r="AX113" s="15" t="s">
        <v>71</v>
      </c>
      <c r="AY113" s="278" t="s">
        <v>139</v>
      </c>
    </row>
    <row r="114" s="13" customFormat="1">
      <c r="A114" s="13"/>
      <c r="B114" s="233"/>
      <c r="C114" s="234"/>
      <c r="D114" s="231" t="s">
        <v>152</v>
      </c>
      <c r="E114" s="235" t="s">
        <v>19</v>
      </c>
      <c r="F114" s="236" t="s">
        <v>406</v>
      </c>
      <c r="G114" s="234"/>
      <c r="H114" s="237">
        <v>3128</v>
      </c>
      <c r="I114" s="238"/>
      <c r="J114" s="234"/>
      <c r="K114" s="234"/>
      <c r="L114" s="239"/>
      <c r="M114" s="240"/>
      <c r="N114" s="241"/>
      <c r="O114" s="241"/>
      <c r="P114" s="241"/>
      <c r="Q114" s="241"/>
      <c r="R114" s="241"/>
      <c r="S114" s="241"/>
      <c r="T114" s="242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3" t="s">
        <v>152</v>
      </c>
      <c r="AU114" s="243" t="s">
        <v>80</v>
      </c>
      <c r="AV114" s="13" t="s">
        <v>80</v>
      </c>
      <c r="AW114" s="13" t="s">
        <v>33</v>
      </c>
      <c r="AX114" s="13" t="s">
        <v>78</v>
      </c>
      <c r="AY114" s="243" t="s">
        <v>139</v>
      </c>
    </row>
    <row r="115" s="2" customFormat="1" ht="16.5" customHeight="1">
      <c r="A115" s="39"/>
      <c r="B115" s="40"/>
      <c r="C115" s="213" t="s">
        <v>183</v>
      </c>
      <c r="D115" s="213" t="s">
        <v>141</v>
      </c>
      <c r="E115" s="214" t="s">
        <v>393</v>
      </c>
      <c r="F115" s="215" t="s">
        <v>394</v>
      </c>
      <c r="G115" s="216" t="s">
        <v>144</v>
      </c>
      <c r="H115" s="217">
        <v>552.39999999999998</v>
      </c>
      <c r="I115" s="218"/>
      <c r="J115" s="219">
        <f>ROUND(I115*H115,2)</f>
        <v>0</v>
      </c>
      <c r="K115" s="215" t="s">
        <v>145</v>
      </c>
      <c r="L115" s="45"/>
      <c r="M115" s="220" t="s">
        <v>19</v>
      </c>
      <c r="N115" s="221" t="s">
        <v>42</v>
      </c>
      <c r="O115" s="85"/>
      <c r="P115" s="222">
        <f>O115*H115</f>
        <v>0</v>
      </c>
      <c r="Q115" s="222">
        <v>0</v>
      </c>
      <c r="R115" s="222">
        <f>Q115*H115</f>
        <v>0</v>
      </c>
      <c r="S115" s="222">
        <v>0</v>
      </c>
      <c r="T115" s="223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4" t="s">
        <v>146</v>
      </c>
      <c r="AT115" s="224" t="s">
        <v>141</v>
      </c>
      <c r="AU115" s="224" t="s">
        <v>80</v>
      </c>
      <c r="AY115" s="18" t="s">
        <v>139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18" t="s">
        <v>78</v>
      </c>
      <c r="BK115" s="225">
        <f>ROUND(I115*H115,2)</f>
        <v>0</v>
      </c>
      <c r="BL115" s="18" t="s">
        <v>146</v>
      </c>
      <c r="BM115" s="224" t="s">
        <v>395</v>
      </c>
    </row>
    <row r="116" s="2" customFormat="1">
      <c r="A116" s="39"/>
      <c r="B116" s="40"/>
      <c r="C116" s="41"/>
      <c r="D116" s="226" t="s">
        <v>148</v>
      </c>
      <c r="E116" s="41"/>
      <c r="F116" s="227" t="s">
        <v>396</v>
      </c>
      <c r="G116" s="41"/>
      <c r="H116" s="41"/>
      <c r="I116" s="228"/>
      <c r="J116" s="41"/>
      <c r="K116" s="41"/>
      <c r="L116" s="45"/>
      <c r="M116" s="229"/>
      <c r="N116" s="230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148</v>
      </c>
      <c r="AU116" s="18" t="s">
        <v>80</v>
      </c>
    </row>
    <row r="117" s="2" customFormat="1">
      <c r="A117" s="39"/>
      <c r="B117" s="40"/>
      <c r="C117" s="41"/>
      <c r="D117" s="231" t="s">
        <v>150</v>
      </c>
      <c r="E117" s="41"/>
      <c r="F117" s="232" t="s">
        <v>397</v>
      </c>
      <c r="G117" s="41"/>
      <c r="H117" s="41"/>
      <c r="I117" s="228"/>
      <c r="J117" s="41"/>
      <c r="K117" s="41"/>
      <c r="L117" s="45"/>
      <c r="M117" s="229"/>
      <c r="N117" s="230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150</v>
      </c>
      <c r="AU117" s="18" t="s">
        <v>80</v>
      </c>
    </row>
    <row r="118" s="13" customFormat="1">
      <c r="A118" s="13"/>
      <c r="B118" s="233"/>
      <c r="C118" s="234"/>
      <c r="D118" s="231" t="s">
        <v>152</v>
      </c>
      <c r="E118" s="235" t="s">
        <v>19</v>
      </c>
      <c r="F118" s="236" t="s">
        <v>335</v>
      </c>
      <c r="G118" s="234"/>
      <c r="H118" s="237">
        <v>552.39999999999998</v>
      </c>
      <c r="I118" s="238"/>
      <c r="J118" s="234"/>
      <c r="K118" s="234"/>
      <c r="L118" s="239"/>
      <c r="M118" s="240"/>
      <c r="N118" s="241"/>
      <c r="O118" s="241"/>
      <c r="P118" s="241"/>
      <c r="Q118" s="241"/>
      <c r="R118" s="241"/>
      <c r="S118" s="241"/>
      <c r="T118" s="242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3" t="s">
        <v>152</v>
      </c>
      <c r="AU118" s="243" t="s">
        <v>80</v>
      </c>
      <c r="AV118" s="13" t="s">
        <v>80</v>
      </c>
      <c r="AW118" s="13" t="s">
        <v>33</v>
      </c>
      <c r="AX118" s="13" t="s">
        <v>78</v>
      </c>
      <c r="AY118" s="243" t="s">
        <v>139</v>
      </c>
    </row>
    <row r="119" s="2" customFormat="1" ht="16.5" customHeight="1">
      <c r="A119" s="39"/>
      <c r="B119" s="40"/>
      <c r="C119" s="244" t="s">
        <v>188</v>
      </c>
      <c r="D119" s="244" t="s">
        <v>184</v>
      </c>
      <c r="E119" s="245" t="s">
        <v>337</v>
      </c>
      <c r="F119" s="246" t="s">
        <v>338</v>
      </c>
      <c r="G119" s="247" t="s">
        <v>339</v>
      </c>
      <c r="H119" s="248">
        <v>27.600000000000001</v>
      </c>
      <c r="I119" s="249"/>
      <c r="J119" s="250">
        <f>ROUND(I119*H119,2)</f>
        <v>0</v>
      </c>
      <c r="K119" s="246" t="s">
        <v>19</v>
      </c>
      <c r="L119" s="251"/>
      <c r="M119" s="252" t="s">
        <v>19</v>
      </c>
      <c r="N119" s="253" t="s">
        <v>42</v>
      </c>
      <c r="O119" s="85"/>
      <c r="P119" s="222">
        <f>O119*H119</f>
        <v>0</v>
      </c>
      <c r="Q119" s="222">
        <v>0.25</v>
      </c>
      <c r="R119" s="222">
        <f>Q119*H119</f>
        <v>6.9000000000000004</v>
      </c>
      <c r="S119" s="222">
        <v>0</v>
      </c>
      <c r="T119" s="223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4" t="s">
        <v>188</v>
      </c>
      <c r="AT119" s="224" t="s">
        <v>184</v>
      </c>
      <c r="AU119" s="224" t="s">
        <v>80</v>
      </c>
      <c r="AY119" s="18" t="s">
        <v>139</v>
      </c>
      <c r="BE119" s="225">
        <f>IF(N119="základní",J119,0)</f>
        <v>0</v>
      </c>
      <c r="BF119" s="225">
        <f>IF(N119="snížená",J119,0)</f>
        <v>0</v>
      </c>
      <c r="BG119" s="225">
        <f>IF(N119="zákl. přenesená",J119,0)</f>
        <v>0</v>
      </c>
      <c r="BH119" s="225">
        <f>IF(N119="sníž. přenesená",J119,0)</f>
        <v>0</v>
      </c>
      <c r="BI119" s="225">
        <f>IF(N119="nulová",J119,0)</f>
        <v>0</v>
      </c>
      <c r="BJ119" s="18" t="s">
        <v>78</v>
      </c>
      <c r="BK119" s="225">
        <f>ROUND(I119*H119,2)</f>
        <v>0</v>
      </c>
      <c r="BL119" s="18" t="s">
        <v>146</v>
      </c>
      <c r="BM119" s="224" t="s">
        <v>398</v>
      </c>
    </row>
    <row r="120" s="2" customFormat="1">
      <c r="A120" s="39"/>
      <c r="B120" s="40"/>
      <c r="C120" s="41"/>
      <c r="D120" s="231" t="s">
        <v>150</v>
      </c>
      <c r="E120" s="41"/>
      <c r="F120" s="232" t="s">
        <v>399</v>
      </c>
      <c r="G120" s="41"/>
      <c r="H120" s="41"/>
      <c r="I120" s="228"/>
      <c r="J120" s="41"/>
      <c r="K120" s="41"/>
      <c r="L120" s="45"/>
      <c r="M120" s="229"/>
      <c r="N120" s="230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150</v>
      </c>
      <c r="AU120" s="18" t="s">
        <v>80</v>
      </c>
    </row>
    <row r="121" s="13" customFormat="1">
      <c r="A121" s="13"/>
      <c r="B121" s="233"/>
      <c r="C121" s="234"/>
      <c r="D121" s="231" t="s">
        <v>152</v>
      </c>
      <c r="E121" s="235" t="s">
        <v>19</v>
      </c>
      <c r="F121" s="236" t="s">
        <v>400</v>
      </c>
      <c r="G121" s="234"/>
      <c r="H121" s="237">
        <v>27.600000000000001</v>
      </c>
      <c r="I121" s="238"/>
      <c r="J121" s="234"/>
      <c r="K121" s="234"/>
      <c r="L121" s="239"/>
      <c r="M121" s="240"/>
      <c r="N121" s="241"/>
      <c r="O121" s="241"/>
      <c r="P121" s="241"/>
      <c r="Q121" s="241"/>
      <c r="R121" s="241"/>
      <c r="S121" s="241"/>
      <c r="T121" s="242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3" t="s">
        <v>152</v>
      </c>
      <c r="AU121" s="243" t="s">
        <v>80</v>
      </c>
      <c r="AV121" s="13" t="s">
        <v>80</v>
      </c>
      <c r="AW121" s="13" t="s">
        <v>33</v>
      </c>
      <c r="AX121" s="13" t="s">
        <v>78</v>
      </c>
      <c r="AY121" s="243" t="s">
        <v>139</v>
      </c>
    </row>
    <row r="122" s="2" customFormat="1" ht="21.75" customHeight="1">
      <c r="A122" s="39"/>
      <c r="B122" s="40"/>
      <c r="C122" s="213" t="s">
        <v>196</v>
      </c>
      <c r="D122" s="213" t="s">
        <v>141</v>
      </c>
      <c r="E122" s="214" t="s">
        <v>407</v>
      </c>
      <c r="F122" s="215" t="s">
        <v>408</v>
      </c>
      <c r="G122" s="216" t="s">
        <v>156</v>
      </c>
      <c r="H122" s="217">
        <v>2</v>
      </c>
      <c r="I122" s="218"/>
      <c r="J122" s="219">
        <f>ROUND(I122*H122,2)</f>
        <v>0</v>
      </c>
      <c r="K122" s="215" t="s">
        <v>145</v>
      </c>
      <c r="L122" s="45"/>
      <c r="M122" s="220" t="s">
        <v>19</v>
      </c>
      <c r="N122" s="221" t="s">
        <v>42</v>
      </c>
      <c r="O122" s="85"/>
      <c r="P122" s="222">
        <f>O122*H122</f>
        <v>0</v>
      </c>
      <c r="Q122" s="222">
        <v>0</v>
      </c>
      <c r="R122" s="222">
        <f>Q122*H122</f>
        <v>0</v>
      </c>
      <c r="S122" s="222">
        <v>0</v>
      </c>
      <c r="T122" s="223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4" t="s">
        <v>146</v>
      </c>
      <c r="AT122" s="224" t="s">
        <v>141</v>
      </c>
      <c r="AU122" s="224" t="s">
        <v>80</v>
      </c>
      <c r="AY122" s="18" t="s">
        <v>139</v>
      </c>
      <c r="BE122" s="225">
        <f>IF(N122="základní",J122,0)</f>
        <v>0</v>
      </c>
      <c r="BF122" s="225">
        <f>IF(N122="snížená",J122,0)</f>
        <v>0</v>
      </c>
      <c r="BG122" s="225">
        <f>IF(N122="zákl. přenesená",J122,0)</f>
        <v>0</v>
      </c>
      <c r="BH122" s="225">
        <f>IF(N122="sníž. přenesená",J122,0)</f>
        <v>0</v>
      </c>
      <c r="BI122" s="225">
        <f>IF(N122="nulová",J122,0)</f>
        <v>0</v>
      </c>
      <c r="BJ122" s="18" t="s">
        <v>78</v>
      </c>
      <c r="BK122" s="225">
        <f>ROUND(I122*H122,2)</f>
        <v>0</v>
      </c>
      <c r="BL122" s="18" t="s">
        <v>146</v>
      </c>
      <c r="BM122" s="224" t="s">
        <v>409</v>
      </c>
    </row>
    <row r="123" s="2" customFormat="1">
      <c r="A123" s="39"/>
      <c r="B123" s="40"/>
      <c r="C123" s="41"/>
      <c r="D123" s="226" t="s">
        <v>148</v>
      </c>
      <c r="E123" s="41"/>
      <c r="F123" s="227" t="s">
        <v>410</v>
      </c>
      <c r="G123" s="41"/>
      <c r="H123" s="41"/>
      <c r="I123" s="228"/>
      <c r="J123" s="41"/>
      <c r="K123" s="41"/>
      <c r="L123" s="45"/>
      <c r="M123" s="229"/>
      <c r="N123" s="230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148</v>
      </c>
      <c r="AU123" s="18" t="s">
        <v>80</v>
      </c>
    </row>
    <row r="124" s="13" customFormat="1">
      <c r="A124" s="13"/>
      <c r="B124" s="233"/>
      <c r="C124" s="234"/>
      <c r="D124" s="231" t="s">
        <v>152</v>
      </c>
      <c r="E124" s="235" t="s">
        <v>19</v>
      </c>
      <c r="F124" s="236" t="s">
        <v>411</v>
      </c>
      <c r="G124" s="234"/>
      <c r="H124" s="237">
        <v>2</v>
      </c>
      <c r="I124" s="238"/>
      <c r="J124" s="234"/>
      <c r="K124" s="234"/>
      <c r="L124" s="239"/>
      <c r="M124" s="240"/>
      <c r="N124" s="241"/>
      <c r="O124" s="241"/>
      <c r="P124" s="241"/>
      <c r="Q124" s="241"/>
      <c r="R124" s="241"/>
      <c r="S124" s="241"/>
      <c r="T124" s="242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3" t="s">
        <v>152</v>
      </c>
      <c r="AU124" s="243" t="s">
        <v>80</v>
      </c>
      <c r="AV124" s="13" t="s">
        <v>80</v>
      </c>
      <c r="AW124" s="13" t="s">
        <v>33</v>
      </c>
      <c r="AX124" s="13" t="s">
        <v>78</v>
      </c>
      <c r="AY124" s="243" t="s">
        <v>139</v>
      </c>
    </row>
    <row r="125" s="12" customFormat="1" ht="22.8" customHeight="1">
      <c r="A125" s="12"/>
      <c r="B125" s="197"/>
      <c r="C125" s="198"/>
      <c r="D125" s="199" t="s">
        <v>70</v>
      </c>
      <c r="E125" s="211" t="s">
        <v>349</v>
      </c>
      <c r="F125" s="211" t="s">
        <v>350</v>
      </c>
      <c r="G125" s="198"/>
      <c r="H125" s="198"/>
      <c r="I125" s="201"/>
      <c r="J125" s="212">
        <f>BK125</f>
        <v>0</v>
      </c>
      <c r="K125" s="198"/>
      <c r="L125" s="203"/>
      <c r="M125" s="204"/>
      <c r="N125" s="205"/>
      <c r="O125" s="205"/>
      <c r="P125" s="206">
        <f>SUM(P126:P127)</f>
        <v>0</v>
      </c>
      <c r="Q125" s="205"/>
      <c r="R125" s="206">
        <f>SUM(R126:R127)</f>
        <v>0</v>
      </c>
      <c r="S125" s="205"/>
      <c r="T125" s="207">
        <f>SUM(T126:T127)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8" t="s">
        <v>78</v>
      </c>
      <c r="AT125" s="209" t="s">
        <v>70</v>
      </c>
      <c r="AU125" s="209" t="s">
        <v>78</v>
      </c>
      <c r="AY125" s="208" t="s">
        <v>139</v>
      </c>
      <c r="BK125" s="210">
        <f>SUM(BK126:BK127)</f>
        <v>0</v>
      </c>
    </row>
    <row r="126" s="2" customFormat="1" ht="16.5" customHeight="1">
      <c r="A126" s="39"/>
      <c r="B126" s="40"/>
      <c r="C126" s="213" t="s">
        <v>202</v>
      </c>
      <c r="D126" s="213" t="s">
        <v>141</v>
      </c>
      <c r="E126" s="214" t="s">
        <v>352</v>
      </c>
      <c r="F126" s="215" t="s">
        <v>353</v>
      </c>
      <c r="G126" s="216" t="s">
        <v>354</v>
      </c>
      <c r="H126" s="217">
        <v>6.9000000000000004</v>
      </c>
      <c r="I126" s="218"/>
      <c r="J126" s="219">
        <f>ROUND(I126*H126,2)</f>
        <v>0</v>
      </c>
      <c r="K126" s="215" t="s">
        <v>145</v>
      </c>
      <c r="L126" s="45"/>
      <c r="M126" s="220" t="s">
        <v>19</v>
      </c>
      <c r="N126" s="221" t="s">
        <v>42</v>
      </c>
      <c r="O126" s="85"/>
      <c r="P126" s="222">
        <f>O126*H126</f>
        <v>0</v>
      </c>
      <c r="Q126" s="222">
        <v>0</v>
      </c>
      <c r="R126" s="222">
        <f>Q126*H126</f>
        <v>0</v>
      </c>
      <c r="S126" s="222">
        <v>0</v>
      </c>
      <c r="T126" s="223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4" t="s">
        <v>146</v>
      </c>
      <c r="AT126" s="224" t="s">
        <v>141</v>
      </c>
      <c r="AU126" s="224" t="s">
        <v>80</v>
      </c>
      <c r="AY126" s="18" t="s">
        <v>139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18" t="s">
        <v>78</v>
      </c>
      <c r="BK126" s="225">
        <f>ROUND(I126*H126,2)</f>
        <v>0</v>
      </c>
      <c r="BL126" s="18" t="s">
        <v>146</v>
      </c>
      <c r="BM126" s="224" t="s">
        <v>401</v>
      </c>
    </row>
    <row r="127" s="2" customFormat="1">
      <c r="A127" s="39"/>
      <c r="B127" s="40"/>
      <c r="C127" s="41"/>
      <c r="D127" s="226" t="s">
        <v>148</v>
      </c>
      <c r="E127" s="41"/>
      <c r="F127" s="227" t="s">
        <v>356</v>
      </c>
      <c r="G127" s="41"/>
      <c r="H127" s="41"/>
      <c r="I127" s="228"/>
      <c r="J127" s="41"/>
      <c r="K127" s="41"/>
      <c r="L127" s="45"/>
      <c r="M127" s="265"/>
      <c r="N127" s="266"/>
      <c r="O127" s="267"/>
      <c r="P127" s="267"/>
      <c r="Q127" s="267"/>
      <c r="R127" s="267"/>
      <c r="S127" s="267"/>
      <c r="T127" s="268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148</v>
      </c>
      <c r="AU127" s="18" t="s">
        <v>80</v>
      </c>
    </row>
    <row r="128" s="2" customFormat="1" ht="6.96" customHeight="1">
      <c r="A128" s="39"/>
      <c r="B128" s="60"/>
      <c r="C128" s="61"/>
      <c r="D128" s="61"/>
      <c r="E128" s="61"/>
      <c r="F128" s="61"/>
      <c r="G128" s="61"/>
      <c r="H128" s="61"/>
      <c r="I128" s="61"/>
      <c r="J128" s="61"/>
      <c r="K128" s="61"/>
      <c r="L128" s="45"/>
      <c r="M128" s="39"/>
      <c r="O128" s="39"/>
      <c r="P128" s="39"/>
      <c r="Q128" s="39"/>
      <c r="R128" s="39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</sheetData>
  <sheetProtection sheet="1" autoFilter="0" formatColumns="0" formatRows="0" objects="1" scenarios="1" spinCount="100000" saltValue="lfsRJs4SbYdED6SzzNCZPpMECipXiV1ShJNDTbbiTpPd/RQ9M43KUyGVjTAhDq4QxMAH+e2F+xxJPbjeTNpSsg==" hashValue="53I8tHtRtmqfDze3Nalqv8F/kJk7GN+kgZ4rb12NIVRN6oPhRfnhBlPQ1h9MFzg8FrUdzfosXxZGPGuprC8/1g==" algorithmName="SHA-512" password="CC35"/>
  <autoFilter ref="C87:K12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hyperlinks>
    <hyperlink ref="F92" r:id="rId1" display="https://podminky.urs.cz/item/CS_URS_2023_02/184851617"/>
    <hyperlink ref="F96" r:id="rId2" display="https://podminky.urs.cz/item/CS_URS_2023_02/185804213"/>
    <hyperlink ref="F100" r:id="rId3" display="https://podminky.urs.cz/item/CS_URS_2023_02/185804312"/>
    <hyperlink ref="F106" r:id="rId4" display="https://podminky.urs.cz/item/CS_URS_2023_02/185851121"/>
    <hyperlink ref="F108" r:id="rId5" display="https://podminky.urs.cz/item/CS_URS_2023_02/185851129"/>
    <hyperlink ref="F111" r:id="rId6" display="https://podminky.urs.cz/item/CS_URS_2023_02/111151231"/>
    <hyperlink ref="F116" r:id="rId7" display="https://podminky.urs.cz/item/CS_URS_2023_02/184911421"/>
    <hyperlink ref="F123" r:id="rId8" display="https://podminky.urs.cz/item/CS_URS_2023_02/184852321"/>
    <hyperlink ref="F127" r:id="rId9" display="https://podminky.urs.cz/item/CS_URS_2023_02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0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97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80</v>
      </c>
    </row>
    <row r="4" s="1" customFormat="1" ht="24.96" customHeight="1">
      <c r="B4" s="21"/>
      <c r="D4" s="141" t="s">
        <v>110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Velký Borek - větrolam podél cesty HPC2</v>
      </c>
      <c r="F7" s="143"/>
      <c r="G7" s="143"/>
      <c r="H7" s="143"/>
      <c r="L7" s="21"/>
    </row>
    <row r="8" s="2" customFormat="1" ht="12" customHeight="1">
      <c r="A8" s="39"/>
      <c r="B8" s="45"/>
      <c r="C8" s="39"/>
      <c r="D8" s="143" t="s">
        <v>111</v>
      </c>
      <c r="E8" s="39"/>
      <c r="F8" s="39"/>
      <c r="G8" s="39"/>
      <c r="H8" s="39"/>
      <c r="I8" s="39"/>
      <c r="J8" s="39"/>
      <c r="K8" s="39"/>
      <c r="L8" s="14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418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34" t="s">
        <v>19</v>
      </c>
      <c r="G11" s="39"/>
      <c r="H11" s="39"/>
      <c r="I11" s="143" t="s">
        <v>20</v>
      </c>
      <c r="J11" s="134" t="s">
        <v>19</v>
      </c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21</v>
      </c>
      <c r="E12" s="39"/>
      <c r="F12" s="134" t="s">
        <v>115</v>
      </c>
      <c r="G12" s="39"/>
      <c r="H12" s="39"/>
      <c r="I12" s="143" t="s">
        <v>23</v>
      </c>
      <c r="J12" s="147" t="str">
        <f>'Rekapitulace stavby'!AN8</f>
        <v>3. 11. 2022</v>
      </c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25</v>
      </c>
      <c r="E14" s="39"/>
      <c r="F14" s="39"/>
      <c r="G14" s="39"/>
      <c r="H14" s="39"/>
      <c r="I14" s="143" t="s">
        <v>26</v>
      </c>
      <c r="J14" s="134" t="s">
        <v>19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4" t="s">
        <v>27</v>
      </c>
      <c r="F15" s="39"/>
      <c r="G15" s="39"/>
      <c r="H15" s="39"/>
      <c r="I15" s="143" t="s">
        <v>28</v>
      </c>
      <c r="J15" s="134" t="s">
        <v>19</v>
      </c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29</v>
      </c>
      <c r="E17" s="39"/>
      <c r="F17" s="39"/>
      <c r="G17" s="39"/>
      <c r="H17" s="39"/>
      <c r="I17" s="143" t="s">
        <v>26</v>
      </c>
      <c r="J17" s="34" t="str">
        <f>'Rekapitulace stavby'!AN13</f>
        <v>Vyplň údaj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4"/>
      <c r="G18" s="134"/>
      <c r="H18" s="134"/>
      <c r="I18" s="143" t="s">
        <v>28</v>
      </c>
      <c r="J18" s="34" t="str">
        <f>'Rekapitulace stavby'!AN14</f>
        <v>Vyplň údaj</v>
      </c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31</v>
      </c>
      <c r="E20" s="39"/>
      <c r="F20" s="39"/>
      <c r="G20" s="39"/>
      <c r="H20" s="39"/>
      <c r="I20" s="143" t="s">
        <v>26</v>
      </c>
      <c r="J20" s="134" t="s">
        <v>19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4" t="s">
        <v>116</v>
      </c>
      <c r="F21" s="39"/>
      <c r="G21" s="39"/>
      <c r="H21" s="39"/>
      <c r="I21" s="143" t="s">
        <v>28</v>
      </c>
      <c r="J21" s="134" t="s">
        <v>19</v>
      </c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34</v>
      </c>
      <c r="E23" s="39"/>
      <c r="F23" s="39"/>
      <c r="G23" s="39"/>
      <c r="H23" s="39"/>
      <c r="I23" s="143" t="s">
        <v>26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4" t="s">
        <v>116</v>
      </c>
      <c r="F24" s="39"/>
      <c r="G24" s="39"/>
      <c r="H24" s="39"/>
      <c r="I24" s="143" t="s">
        <v>28</v>
      </c>
      <c r="J24" s="134" t="s">
        <v>19</v>
      </c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35</v>
      </c>
      <c r="E26" s="39"/>
      <c r="F26" s="39"/>
      <c r="G26" s="39"/>
      <c r="H26" s="39"/>
      <c r="I26" s="39"/>
      <c r="J26" s="39"/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8"/>
      <c r="B27" s="149"/>
      <c r="C27" s="148"/>
      <c r="D27" s="148"/>
      <c r="E27" s="150" t="s">
        <v>19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2"/>
      <c r="E29" s="152"/>
      <c r="F29" s="152"/>
      <c r="G29" s="152"/>
      <c r="H29" s="152"/>
      <c r="I29" s="152"/>
      <c r="J29" s="152"/>
      <c r="K29" s="152"/>
      <c r="L29" s="14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37</v>
      </c>
      <c r="E30" s="39"/>
      <c r="F30" s="39"/>
      <c r="G30" s="39"/>
      <c r="H30" s="39"/>
      <c r="I30" s="39"/>
      <c r="J30" s="154">
        <f>ROUND(J82, 2)</f>
        <v>0</v>
      </c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39</v>
      </c>
      <c r="G32" s="39"/>
      <c r="H32" s="39"/>
      <c r="I32" s="155" t="s">
        <v>38</v>
      </c>
      <c r="J32" s="155" t="s">
        <v>40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6" t="s">
        <v>41</v>
      </c>
      <c r="E33" s="143" t="s">
        <v>42</v>
      </c>
      <c r="F33" s="157">
        <f>ROUND((SUM(BE82:BE91)),  2)</f>
        <v>0</v>
      </c>
      <c r="G33" s="39"/>
      <c r="H33" s="39"/>
      <c r="I33" s="158">
        <v>0.20999999999999999</v>
      </c>
      <c r="J33" s="157">
        <f>ROUND(((SUM(BE82:BE91))*I33),  2)</f>
        <v>0</v>
      </c>
      <c r="K33" s="39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43</v>
      </c>
      <c r="F34" s="157">
        <f>ROUND((SUM(BF82:BF91)),  2)</f>
        <v>0</v>
      </c>
      <c r="G34" s="39"/>
      <c r="H34" s="39"/>
      <c r="I34" s="158">
        <v>0.14999999999999999</v>
      </c>
      <c r="J34" s="157">
        <f>ROUND(((SUM(BF82:BF91))*I34),  2)</f>
        <v>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44</v>
      </c>
      <c r="F35" s="157">
        <f>ROUND((SUM(BG82:BG91)),  2)</f>
        <v>0</v>
      </c>
      <c r="G35" s="39"/>
      <c r="H35" s="39"/>
      <c r="I35" s="158">
        <v>0.20999999999999999</v>
      </c>
      <c r="J35" s="157">
        <f>0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45</v>
      </c>
      <c r="F36" s="157">
        <f>ROUND((SUM(BH82:BH91)),  2)</f>
        <v>0</v>
      </c>
      <c r="G36" s="39"/>
      <c r="H36" s="39"/>
      <c r="I36" s="158">
        <v>0.14999999999999999</v>
      </c>
      <c r="J36" s="157">
        <f>0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46</v>
      </c>
      <c r="F37" s="157">
        <f>ROUND((SUM(BI82:BI91)),  2)</f>
        <v>0</v>
      </c>
      <c r="G37" s="39"/>
      <c r="H37" s="39"/>
      <c r="I37" s="158">
        <v>0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9"/>
      <c r="D39" s="160" t="s">
        <v>47</v>
      </c>
      <c r="E39" s="161"/>
      <c r="F39" s="161"/>
      <c r="G39" s="162" t="s">
        <v>48</v>
      </c>
      <c r="H39" s="163" t="s">
        <v>49</v>
      </c>
      <c r="I39" s="161"/>
      <c r="J39" s="164">
        <f>SUM(J30:J37)</f>
        <v>0</v>
      </c>
      <c r="K39" s="165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6"/>
      <c r="C40" s="167"/>
      <c r="D40" s="167"/>
      <c r="E40" s="167"/>
      <c r="F40" s="167"/>
      <c r="G40" s="167"/>
      <c r="H40" s="167"/>
      <c r="I40" s="167"/>
      <c r="J40" s="167"/>
      <c r="K40" s="167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117</v>
      </c>
      <c r="D45" s="41"/>
      <c r="E45" s="41"/>
      <c r="F45" s="41"/>
      <c r="G45" s="41"/>
      <c r="H45" s="41"/>
      <c r="I45" s="41"/>
      <c r="J45" s="41"/>
      <c r="K45" s="41"/>
      <c r="L45" s="14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0" t="str">
        <f>E7</f>
        <v>Velký Borek - větrolam podél cesty HPC2</v>
      </c>
      <c r="F48" s="33"/>
      <c r="G48" s="33"/>
      <c r="H48" s="33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111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SO-02 - Biotechnické objekty</v>
      </c>
      <c r="F50" s="41"/>
      <c r="G50" s="41"/>
      <c r="H50" s="41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4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3. 11. 2022</v>
      </c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ČR SPÚ, pobočka Mělník</v>
      </c>
      <c r="G54" s="41"/>
      <c r="H54" s="41"/>
      <c r="I54" s="33" t="s">
        <v>31</v>
      </c>
      <c r="J54" s="37" t="str">
        <f>E21</f>
        <v>ATELIER FONTES s.r.o.</v>
      </c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5.6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ATELIER FONTES s.r.o.</v>
      </c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1" t="s">
        <v>118</v>
      </c>
      <c r="D57" s="172"/>
      <c r="E57" s="172"/>
      <c r="F57" s="172"/>
      <c r="G57" s="172"/>
      <c r="H57" s="172"/>
      <c r="I57" s="172"/>
      <c r="J57" s="173" t="s">
        <v>119</v>
      </c>
      <c r="K57" s="172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4" t="s">
        <v>69</v>
      </c>
      <c r="D59" s="41"/>
      <c r="E59" s="41"/>
      <c r="F59" s="41"/>
      <c r="G59" s="41"/>
      <c r="H59" s="41"/>
      <c r="I59" s="41"/>
      <c r="J59" s="103">
        <f>J82</f>
        <v>0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120</v>
      </c>
    </row>
    <row r="60" s="9" customFormat="1" ht="24.96" customHeight="1">
      <c r="A60" s="9"/>
      <c r="B60" s="175"/>
      <c r="C60" s="176"/>
      <c r="D60" s="177" t="s">
        <v>121</v>
      </c>
      <c r="E60" s="178"/>
      <c r="F60" s="178"/>
      <c r="G60" s="178"/>
      <c r="H60" s="178"/>
      <c r="I60" s="178"/>
      <c r="J60" s="179">
        <f>J83</f>
        <v>0</v>
      </c>
      <c r="K60" s="176"/>
      <c r="L60" s="18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1"/>
      <c r="C61" s="126"/>
      <c r="D61" s="182" t="s">
        <v>122</v>
      </c>
      <c r="E61" s="183"/>
      <c r="F61" s="183"/>
      <c r="G61" s="183"/>
      <c r="H61" s="183"/>
      <c r="I61" s="183"/>
      <c r="J61" s="184">
        <f>J84</f>
        <v>0</v>
      </c>
      <c r="K61" s="126"/>
      <c r="L61" s="18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1"/>
      <c r="C62" s="126"/>
      <c r="D62" s="182" t="s">
        <v>123</v>
      </c>
      <c r="E62" s="183"/>
      <c r="F62" s="183"/>
      <c r="G62" s="183"/>
      <c r="H62" s="183"/>
      <c r="I62" s="183"/>
      <c r="J62" s="184">
        <f>J89</f>
        <v>0</v>
      </c>
      <c r="K62" s="126"/>
      <c r="L62" s="18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9"/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6.96" customHeight="1">
      <c r="A64" s="39"/>
      <c r="B64" s="60"/>
      <c r="C64" s="61"/>
      <c r="D64" s="61"/>
      <c r="E64" s="61"/>
      <c r="F64" s="61"/>
      <c r="G64" s="61"/>
      <c r="H64" s="61"/>
      <c r="I64" s="61"/>
      <c r="J64" s="61"/>
      <c r="K64" s="61"/>
      <c r="L64" s="14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8" s="2" customFormat="1" ht="6.96" customHeight="1">
      <c r="A68" s="39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24.96" customHeight="1">
      <c r="A69" s="39"/>
      <c r="B69" s="40"/>
      <c r="C69" s="24" t="s">
        <v>124</v>
      </c>
      <c r="D69" s="41"/>
      <c r="E69" s="41"/>
      <c r="F69" s="41"/>
      <c r="G69" s="41"/>
      <c r="H69" s="41"/>
      <c r="I69" s="41"/>
      <c r="J69" s="41"/>
      <c r="K69" s="41"/>
      <c r="L69" s="14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16</v>
      </c>
      <c r="D71" s="41"/>
      <c r="E71" s="41"/>
      <c r="F71" s="41"/>
      <c r="G71" s="41"/>
      <c r="H71" s="41"/>
      <c r="I71" s="41"/>
      <c r="J71" s="41"/>
      <c r="K71" s="4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170" t="str">
        <f>E7</f>
        <v>Velký Borek - větrolam podél cesty HPC2</v>
      </c>
      <c r="F72" s="33"/>
      <c r="G72" s="33"/>
      <c r="H72" s="33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111</v>
      </c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70" t="str">
        <f>E9</f>
        <v>SO-02 - Biotechnické objekty</v>
      </c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21</v>
      </c>
      <c r="D76" s="41"/>
      <c r="E76" s="41"/>
      <c r="F76" s="28" t="str">
        <f>F12</f>
        <v xml:space="preserve"> </v>
      </c>
      <c r="G76" s="41"/>
      <c r="H76" s="41"/>
      <c r="I76" s="33" t="s">
        <v>23</v>
      </c>
      <c r="J76" s="73" t="str">
        <f>IF(J12="","",J12)</f>
        <v>3. 11. 2022</v>
      </c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25.65" customHeight="1">
      <c r="A78" s="39"/>
      <c r="B78" s="40"/>
      <c r="C78" s="33" t="s">
        <v>25</v>
      </c>
      <c r="D78" s="41"/>
      <c r="E78" s="41"/>
      <c r="F78" s="28" t="str">
        <f>E15</f>
        <v>ČR SPÚ, pobočka Mělník</v>
      </c>
      <c r="G78" s="41"/>
      <c r="H78" s="41"/>
      <c r="I78" s="33" t="s">
        <v>31</v>
      </c>
      <c r="J78" s="37" t="str">
        <f>E21</f>
        <v>ATELIER FONTES s.r.o.</v>
      </c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25.65" customHeight="1">
      <c r="A79" s="39"/>
      <c r="B79" s="40"/>
      <c r="C79" s="33" t="s">
        <v>29</v>
      </c>
      <c r="D79" s="41"/>
      <c r="E79" s="41"/>
      <c r="F79" s="28" t="str">
        <f>IF(E18="","",E18)</f>
        <v>Vyplň údaj</v>
      </c>
      <c r="G79" s="41"/>
      <c r="H79" s="41"/>
      <c r="I79" s="33" t="s">
        <v>34</v>
      </c>
      <c r="J79" s="37" t="str">
        <f>E24</f>
        <v>ATELIER FONTES s.r.o.</v>
      </c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0.32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1" customFormat="1" ht="29.28" customHeight="1">
      <c r="A81" s="186"/>
      <c r="B81" s="187"/>
      <c r="C81" s="188" t="s">
        <v>125</v>
      </c>
      <c r="D81" s="189" t="s">
        <v>56</v>
      </c>
      <c r="E81" s="189" t="s">
        <v>52</v>
      </c>
      <c r="F81" s="189" t="s">
        <v>53</v>
      </c>
      <c r="G81" s="189" t="s">
        <v>126</v>
      </c>
      <c r="H81" s="189" t="s">
        <v>127</v>
      </c>
      <c r="I81" s="189" t="s">
        <v>128</v>
      </c>
      <c r="J81" s="189" t="s">
        <v>119</v>
      </c>
      <c r="K81" s="190" t="s">
        <v>129</v>
      </c>
      <c r="L81" s="191"/>
      <c r="M81" s="93" t="s">
        <v>19</v>
      </c>
      <c r="N81" s="94" t="s">
        <v>41</v>
      </c>
      <c r="O81" s="94" t="s">
        <v>130</v>
      </c>
      <c r="P81" s="94" t="s">
        <v>131</v>
      </c>
      <c r="Q81" s="94" t="s">
        <v>132</v>
      </c>
      <c r="R81" s="94" t="s">
        <v>133</v>
      </c>
      <c r="S81" s="94" t="s">
        <v>134</v>
      </c>
      <c r="T81" s="95" t="s">
        <v>135</v>
      </c>
      <c r="U81" s="186"/>
      <c r="V81" s="186"/>
      <c r="W81" s="186"/>
      <c r="X81" s="186"/>
      <c r="Y81" s="186"/>
      <c r="Z81" s="186"/>
      <c r="AA81" s="186"/>
      <c r="AB81" s="186"/>
      <c r="AC81" s="186"/>
      <c r="AD81" s="186"/>
      <c r="AE81" s="186"/>
    </row>
    <row r="82" s="2" customFormat="1" ht="22.8" customHeight="1">
      <c r="A82" s="39"/>
      <c r="B82" s="40"/>
      <c r="C82" s="100" t="s">
        <v>136</v>
      </c>
      <c r="D82" s="41"/>
      <c r="E82" s="41"/>
      <c r="F82" s="41"/>
      <c r="G82" s="41"/>
      <c r="H82" s="41"/>
      <c r="I82" s="41"/>
      <c r="J82" s="192">
        <f>BK82</f>
        <v>0</v>
      </c>
      <c r="K82" s="41"/>
      <c r="L82" s="45"/>
      <c r="M82" s="96"/>
      <c r="N82" s="193"/>
      <c r="O82" s="97"/>
      <c r="P82" s="194">
        <f>P83</f>
        <v>0</v>
      </c>
      <c r="Q82" s="97"/>
      <c r="R82" s="194">
        <f>R83</f>
        <v>5.8499999999999996</v>
      </c>
      <c r="S82" s="97"/>
      <c r="T82" s="195">
        <f>T83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T82" s="18" t="s">
        <v>70</v>
      </c>
      <c r="AU82" s="18" t="s">
        <v>120</v>
      </c>
      <c r="BK82" s="196">
        <f>BK83</f>
        <v>0</v>
      </c>
    </row>
    <row r="83" s="12" customFormat="1" ht="25.92" customHeight="1">
      <c r="A83" s="12"/>
      <c r="B83" s="197"/>
      <c r="C83" s="198"/>
      <c r="D83" s="199" t="s">
        <v>70</v>
      </c>
      <c r="E83" s="200" t="s">
        <v>137</v>
      </c>
      <c r="F83" s="200" t="s">
        <v>138</v>
      </c>
      <c r="G83" s="198"/>
      <c r="H83" s="198"/>
      <c r="I83" s="201"/>
      <c r="J83" s="202">
        <f>BK83</f>
        <v>0</v>
      </c>
      <c r="K83" s="198"/>
      <c r="L83" s="203"/>
      <c r="M83" s="204"/>
      <c r="N83" s="205"/>
      <c r="O83" s="205"/>
      <c r="P83" s="206">
        <f>P84+P89</f>
        <v>0</v>
      </c>
      <c r="Q83" s="205"/>
      <c r="R83" s="206">
        <f>R84+R89</f>
        <v>5.8499999999999996</v>
      </c>
      <c r="S83" s="205"/>
      <c r="T83" s="207">
        <f>T84+T89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8" t="s">
        <v>78</v>
      </c>
      <c r="AT83" s="209" t="s">
        <v>70</v>
      </c>
      <c r="AU83" s="209" t="s">
        <v>71</v>
      </c>
      <c r="AY83" s="208" t="s">
        <v>139</v>
      </c>
      <c r="BK83" s="210">
        <f>BK84+BK89</f>
        <v>0</v>
      </c>
    </row>
    <row r="84" s="12" customFormat="1" ht="22.8" customHeight="1">
      <c r="A84" s="12"/>
      <c r="B84" s="197"/>
      <c r="C84" s="198"/>
      <c r="D84" s="199" t="s">
        <v>70</v>
      </c>
      <c r="E84" s="211" t="s">
        <v>78</v>
      </c>
      <c r="F84" s="211" t="s">
        <v>140</v>
      </c>
      <c r="G84" s="198"/>
      <c r="H84" s="198"/>
      <c r="I84" s="201"/>
      <c r="J84" s="212">
        <f>BK84</f>
        <v>0</v>
      </c>
      <c r="K84" s="198"/>
      <c r="L84" s="203"/>
      <c r="M84" s="204"/>
      <c r="N84" s="205"/>
      <c r="O84" s="205"/>
      <c r="P84" s="206">
        <f>SUM(P85:P88)</f>
        <v>0</v>
      </c>
      <c r="Q84" s="205"/>
      <c r="R84" s="206">
        <f>SUM(R85:R88)</f>
        <v>5.8499999999999996</v>
      </c>
      <c r="S84" s="205"/>
      <c r="T84" s="207">
        <f>SUM(T85:T88)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8" t="s">
        <v>78</v>
      </c>
      <c r="AT84" s="209" t="s">
        <v>70</v>
      </c>
      <c r="AU84" s="209" t="s">
        <v>78</v>
      </c>
      <c r="AY84" s="208" t="s">
        <v>139</v>
      </c>
      <c r="BK84" s="210">
        <f>SUM(BK85:BK88)</f>
        <v>0</v>
      </c>
    </row>
    <row r="85" s="2" customFormat="1" ht="16.5" customHeight="1">
      <c r="A85" s="39"/>
      <c r="B85" s="40"/>
      <c r="C85" s="213" t="s">
        <v>78</v>
      </c>
      <c r="D85" s="213" t="s">
        <v>141</v>
      </c>
      <c r="E85" s="214" t="s">
        <v>419</v>
      </c>
      <c r="F85" s="215" t="s">
        <v>420</v>
      </c>
      <c r="G85" s="216" t="s">
        <v>156</v>
      </c>
      <c r="H85" s="217">
        <v>3</v>
      </c>
      <c r="I85" s="218"/>
      <c r="J85" s="219">
        <f>ROUND(I85*H85,2)</f>
        <v>0</v>
      </c>
      <c r="K85" s="215" t="s">
        <v>19</v>
      </c>
      <c r="L85" s="45"/>
      <c r="M85" s="220" t="s">
        <v>19</v>
      </c>
      <c r="N85" s="221" t="s">
        <v>42</v>
      </c>
      <c r="O85" s="85"/>
      <c r="P85" s="222">
        <f>O85*H85</f>
        <v>0</v>
      </c>
      <c r="Q85" s="222">
        <v>1.95</v>
      </c>
      <c r="R85" s="222">
        <f>Q85*H85</f>
        <v>5.8499999999999996</v>
      </c>
      <c r="S85" s="222">
        <v>0</v>
      </c>
      <c r="T85" s="223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24" t="s">
        <v>146</v>
      </c>
      <c r="AT85" s="224" t="s">
        <v>141</v>
      </c>
      <c r="AU85" s="224" t="s">
        <v>80</v>
      </c>
      <c r="AY85" s="18" t="s">
        <v>139</v>
      </c>
      <c r="BE85" s="225">
        <f>IF(N85="základní",J85,0)</f>
        <v>0</v>
      </c>
      <c r="BF85" s="225">
        <f>IF(N85="snížená",J85,0)</f>
        <v>0</v>
      </c>
      <c r="BG85" s="225">
        <f>IF(N85="zákl. přenesená",J85,0)</f>
        <v>0</v>
      </c>
      <c r="BH85" s="225">
        <f>IF(N85="sníž. přenesená",J85,0)</f>
        <v>0</v>
      </c>
      <c r="BI85" s="225">
        <f>IF(N85="nulová",J85,0)</f>
        <v>0</v>
      </c>
      <c r="BJ85" s="18" t="s">
        <v>78</v>
      </c>
      <c r="BK85" s="225">
        <f>ROUND(I85*H85,2)</f>
        <v>0</v>
      </c>
      <c r="BL85" s="18" t="s">
        <v>146</v>
      </c>
      <c r="BM85" s="224" t="s">
        <v>421</v>
      </c>
    </row>
    <row r="86" s="2" customFormat="1">
      <c r="A86" s="39"/>
      <c r="B86" s="40"/>
      <c r="C86" s="41"/>
      <c r="D86" s="231" t="s">
        <v>150</v>
      </c>
      <c r="E86" s="41"/>
      <c r="F86" s="232" t="s">
        <v>422</v>
      </c>
      <c r="G86" s="41"/>
      <c r="H86" s="41"/>
      <c r="I86" s="228"/>
      <c r="J86" s="41"/>
      <c r="K86" s="41"/>
      <c r="L86" s="45"/>
      <c r="M86" s="229"/>
      <c r="N86" s="230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150</v>
      </c>
      <c r="AU86" s="18" t="s">
        <v>80</v>
      </c>
    </row>
    <row r="87" s="2" customFormat="1" ht="16.5" customHeight="1">
      <c r="A87" s="39"/>
      <c r="B87" s="40"/>
      <c r="C87" s="213" t="s">
        <v>80</v>
      </c>
      <c r="D87" s="213" t="s">
        <v>141</v>
      </c>
      <c r="E87" s="214" t="s">
        <v>423</v>
      </c>
      <c r="F87" s="215" t="s">
        <v>424</v>
      </c>
      <c r="G87" s="216" t="s">
        <v>156</v>
      </c>
      <c r="H87" s="217">
        <v>10</v>
      </c>
      <c r="I87" s="218"/>
      <c r="J87" s="219">
        <f>ROUND(I87*H87,2)</f>
        <v>0</v>
      </c>
      <c r="K87" s="215" t="s">
        <v>19</v>
      </c>
      <c r="L87" s="45"/>
      <c r="M87" s="220" t="s">
        <v>19</v>
      </c>
      <c r="N87" s="221" t="s">
        <v>42</v>
      </c>
      <c r="O87" s="85"/>
      <c r="P87" s="222">
        <f>O87*H87</f>
        <v>0</v>
      </c>
      <c r="Q87" s="222">
        <v>0</v>
      </c>
      <c r="R87" s="222">
        <f>Q87*H87</f>
        <v>0</v>
      </c>
      <c r="S87" s="222">
        <v>0</v>
      </c>
      <c r="T87" s="223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24" t="s">
        <v>146</v>
      </c>
      <c r="AT87" s="224" t="s">
        <v>141</v>
      </c>
      <c r="AU87" s="224" t="s">
        <v>80</v>
      </c>
      <c r="AY87" s="18" t="s">
        <v>139</v>
      </c>
      <c r="BE87" s="225">
        <f>IF(N87="základní",J87,0)</f>
        <v>0</v>
      </c>
      <c r="BF87" s="225">
        <f>IF(N87="snížená",J87,0)</f>
        <v>0</v>
      </c>
      <c r="BG87" s="225">
        <f>IF(N87="zákl. přenesená",J87,0)</f>
        <v>0</v>
      </c>
      <c r="BH87" s="225">
        <f>IF(N87="sníž. přenesená",J87,0)</f>
        <v>0</v>
      </c>
      <c r="BI87" s="225">
        <f>IF(N87="nulová",J87,0)</f>
        <v>0</v>
      </c>
      <c r="BJ87" s="18" t="s">
        <v>78</v>
      </c>
      <c r="BK87" s="225">
        <f>ROUND(I87*H87,2)</f>
        <v>0</v>
      </c>
      <c r="BL87" s="18" t="s">
        <v>146</v>
      </c>
      <c r="BM87" s="224" t="s">
        <v>425</v>
      </c>
    </row>
    <row r="88" s="2" customFormat="1">
      <c r="A88" s="39"/>
      <c r="B88" s="40"/>
      <c r="C88" s="41"/>
      <c r="D88" s="231" t="s">
        <v>150</v>
      </c>
      <c r="E88" s="41"/>
      <c r="F88" s="232" t="s">
        <v>426</v>
      </c>
      <c r="G88" s="41"/>
      <c r="H88" s="41"/>
      <c r="I88" s="228"/>
      <c r="J88" s="41"/>
      <c r="K88" s="41"/>
      <c r="L88" s="45"/>
      <c r="M88" s="229"/>
      <c r="N88" s="230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150</v>
      </c>
      <c r="AU88" s="18" t="s">
        <v>80</v>
      </c>
    </row>
    <row r="89" s="12" customFormat="1" ht="22.8" customHeight="1">
      <c r="A89" s="12"/>
      <c r="B89" s="197"/>
      <c r="C89" s="198"/>
      <c r="D89" s="199" t="s">
        <v>70</v>
      </c>
      <c r="E89" s="211" t="s">
        <v>349</v>
      </c>
      <c r="F89" s="211" t="s">
        <v>350</v>
      </c>
      <c r="G89" s="198"/>
      <c r="H89" s="198"/>
      <c r="I89" s="201"/>
      <c r="J89" s="212">
        <f>BK89</f>
        <v>0</v>
      </c>
      <c r="K89" s="198"/>
      <c r="L89" s="203"/>
      <c r="M89" s="204"/>
      <c r="N89" s="205"/>
      <c r="O89" s="205"/>
      <c r="P89" s="206">
        <f>SUM(P90:P91)</f>
        <v>0</v>
      </c>
      <c r="Q89" s="205"/>
      <c r="R89" s="206">
        <f>SUM(R90:R91)</f>
        <v>0</v>
      </c>
      <c r="S89" s="205"/>
      <c r="T89" s="207">
        <f>SUM(T90:T91)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8" t="s">
        <v>78</v>
      </c>
      <c r="AT89" s="209" t="s">
        <v>70</v>
      </c>
      <c r="AU89" s="209" t="s">
        <v>78</v>
      </c>
      <c r="AY89" s="208" t="s">
        <v>139</v>
      </c>
      <c r="BK89" s="210">
        <f>SUM(BK90:BK91)</f>
        <v>0</v>
      </c>
    </row>
    <row r="90" s="2" customFormat="1" ht="16.5" customHeight="1">
      <c r="A90" s="39"/>
      <c r="B90" s="40"/>
      <c r="C90" s="213" t="s">
        <v>159</v>
      </c>
      <c r="D90" s="213" t="s">
        <v>141</v>
      </c>
      <c r="E90" s="214" t="s">
        <v>352</v>
      </c>
      <c r="F90" s="215" t="s">
        <v>353</v>
      </c>
      <c r="G90" s="216" t="s">
        <v>354</v>
      </c>
      <c r="H90" s="217">
        <v>5.8499999999999996</v>
      </c>
      <c r="I90" s="218"/>
      <c r="J90" s="219">
        <f>ROUND(I90*H90,2)</f>
        <v>0</v>
      </c>
      <c r="K90" s="215" t="s">
        <v>145</v>
      </c>
      <c r="L90" s="45"/>
      <c r="M90" s="220" t="s">
        <v>19</v>
      </c>
      <c r="N90" s="221" t="s">
        <v>42</v>
      </c>
      <c r="O90" s="85"/>
      <c r="P90" s="222">
        <f>O90*H90</f>
        <v>0</v>
      </c>
      <c r="Q90" s="222">
        <v>0</v>
      </c>
      <c r="R90" s="222">
        <f>Q90*H90</f>
        <v>0</v>
      </c>
      <c r="S90" s="222">
        <v>0</v>
      </c>
      <c r="T90" s="223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24" t="s">
        <v>146</v>
      </c>
      <c r="AT90" s="224" t="s">
        <v>141</v>
      </c>
      <c r="AU90" s="224" t="s">
        <v>80</v>
      </c>
      <c r="AY90" s="18" t="s">
        <v>139</v>
      </c>
      <c r="BE90" s="225">
        <f>IF(N90="základní",J90,0)</f>
        <v>0</v>
      </c>
      <c r="BF90" s="225">
        <f>IF(N90="snížená",J90,0)</f>
        <v>0</v>
      </c>
      <c r="BG90" s="225">
        <f>IF(N90="zákl. přenesená",J90,0)</f>
        <v>0</v>
      </c>
      <c r="BH90" s="225">
        <f>IF(N90="sníž. přenesená",J90,0)</f>
        <v>0</v>
      </c>
      <c r="BI90" s="225">
        <f>IF(N90="nulová",J90,0)</f>
        <v>0</v>
      </c>
      <c r="BJ90" s="18" t="s">
        <v>78</v>
      </c>
      <c r="BK90" s="225">
        <f>ROUND(I90*H90,2)</f>
        <v>0</v>
      </c>
      <c r="BL90" s="18" t="s">
        <v>146</v>
      </c>
      <c r="BM90" s="224" t="s">
        <v>427</v>
      </c>
    </row>
    <row r="91" s="2" customFormat="1">
      <c r="A91" s="39"/>
      <c r="B91" s="40"/>
      <c r="C91" s="41"/>
      <c r="D91" s="226" t="s">
        <v>148</v>
      </c>
      <c r="E91" s="41"/>
      <c r="F91" s="227" t="s">
        <v>356</v>
      </c>
      <c r="G91" s="41"/>
      <c r="H91" s="41"/>
      <c r="I91" s="228"/>
      <c r="J91" s="41"/>
      <c r="K91" s="41"/>
      <c r="L91" s="45"/>
      <c r="M91" s="265"/>
      <c r="N91" s="266"/>
      <c r="O91" s="267"/>
      <c r="P91" s="267"/>
      <c r="Q91" s="267"/>
      <c r="R91" s="267"/>
      <c r="S91" s="267"/>
      <c r="T91" s="268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148</v>
      </c>
      <c r="AU91" s="18" t="s">
        <v>80</v>
      </c>
    </row>
    <row r="92" s="2" customFormat="1" ht="6.96" customHeight="1">
      <c r="A92" s="39"/>
      <c r="B92" s="60"/>
      <c r="C92" s="61"/>
      <c r="D92" s="61"/>
      <c r="E92" s="61"/>
      <c r="F92" s="61"/>
      <c r="G92" s="61"/>
      <c r="H92" s="61"/>
      <c r="I92" s="61"/>
      <c r="J92" s="61"/>
      <c r="K92" s="61"/>
      <c r="L92" s="45"/>
      <c r="M92" s="39"/>
      <c r="O92" s="39"/>
      <c r="P92" s="39"/>
      <c r="Q92" s="39"/>
      <c r="R92" s="39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</sheetData>
  <sheetProtection sheet="1" autoFilter="0" formatColumns="0" formatRows="0" objects="1" scenarios="1" spinCount="100000" saltValue="C5ZXFHIVIOFSg7IzI7ipBsbVHol/tESh4ciaukJz4Y/INK98eaXDKtW+IcTNiwZxODqHOW2H8lEwkGAJ/awJYw==" hashValue="+NARZ28zs88W5h1TE22S9LrAk6qJRJEDsZ9M34BeIFu+cqPGxoy1bgWM+S3qxarwkUs3yeB4Ca2NfNW7reuKjg==" algorithmName="SHA-512" password="CC35"/>
  <autoFilter ref="C81:K91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91" r:id="rId1" display="https://podminky.urs.cz/item/CS_URS_2023_02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103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80</v>
      </c>
    </row>
    <row r="4" s="1" customFormat="1" ht="24.96" customHeight="1">
      <c r="B4" s="21"/>
      <c r="D4" s="141" t="s">
        <v>110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Velký Borek - větrolam podél cesty HPC2</v>
      </c>
      <c r="F7" s="143"/>
      <c r="G7" s="143"/>
      <c r="H7" s="143"/>
      <c r="L7" s="21"/>
    </row>
    <row r="8" s="1" customFormat="1" ht="12" customHeight="1">
      <c r="B8" s="21"/>
      <c r="D8" s="143" t="s">
        <v>111</v>
      </c>
      <c r="L8" s="21"/>
    </row>
    <row r="9" s="2" customFormat="1" ht="16.5" customHeight="1">
      <c r="A9" s="39"/>
      <c r="B9" s="45"/>
      <c r="C9" s="39"/>
      <c r="D9" s="39"/>
      <c r="E9" s="144" t="s">
        <v>428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113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429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115</v>
      </c>
      <c r="G14" s="39"/>
      <c r="H14" s="39"/>
      <c r="I14" s="143" t="s">
        <v>23</v>
      </c>
      <c r="J14" s="147" t="str">
        <f>'Rekapitulace stavby'!AN8</f>
        <v>3. 11. 2022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19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3" t="s">
        <v>28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">
        <v>19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116</v>
      </c>
      <c r="F23" s="39"/>
      <c r="G23" s="39"/>
      <c r="H23" s="39"/>
      <c r="I23" s="143" t="s">
        <v>28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116</v>
      </c>
      <c r="F26" s="39"/>
      <c r="G26" s="39"/>
      <c r="H26" s="39"/>
      <c r="I26" s="143" t="s">
        <v>28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35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37</v>
      </c>
      <c r="E32" s="39"/>
      <c r="F32" s="39"/>
      <c r="G32" s="39"/>
      <c r="H32" s="39"/>
      <c r="I32" s="39"/>
      <c r="J32" s="154">
        <f>ROUND(J91,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39</v>
      </c>
      <c r="G34" s="39"/>
      <c r="H34" s="39"/>
      <c r="I34" s="155" t="s">
        <v>38</v>
      </c>
      <c r="J34" s="155" t="s">
        <v>40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41</v>
      </c>
      <c r="E35" s="143" t="s">
        <v>42</v>
      </c>
      <c r="F35" s="157">
        <f>ROUND((SUM(BE91:BE116)),  2)</f>
        <v>0</v>
      </c>
      <c r="G35" s="39"/>
      <c r="H35" s="39"/>
      <c r="I35" s="158">
        <v>0.20999999999999999</v>
      </c>
      <c r="J35" s="157">
        <f>ROUND(((SUM(BE91:BE116))*I35),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43</v>
      </c>
      <c r="F36" s="157">
        <f>ROUND((SUM(BF91:BF116)),  2)</f>
        <v>0</v>
      </c>
      <c r="G36" s="39"/>
      <c r="H36" s="39"/>
      <c r="I36" s="158">
        <v>0.14999999999999999</v>
      </c>
      <c r="J36" s="157">
        <f>ROUND(((SUM(BF91:BF116))*I36),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44</v>
      </c>
      <c r="F37" s="157">
        <f>ROUND((SUM(BG91:BG116)),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45</v>
      </c>
      <c r="F38" s="157">
        <f>ROUND((SUM(BH91:BH116)),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46</v>
      </c>
      <c r="F39" s="157">
        <f>ROUND((SUM(BI91:BI116)),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47</v>
      </c>
      <c r="E41" s="161"/>
      <c r="F41" s="161"/>
      <c r="G41" s="162" t="s">
        <v>48</v>
      </c>
      <c r="H41" s="163" t="s">
        <v>49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117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Velký Borek - větrolam podél cesty HPC2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111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428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113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SO-03.1 - Odpočinkové místo - realizace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3. 11. 2022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25</v>
      </c>
      <c r="D58" s="41"/>
      <c r="E58" s="41"/>
      <c r="F58" s="28" t="str">
        <f>E17</f>
        <v>ČR SPÚ, pobočka Mělník</v>
      </c>
      <c r="G58" s="41"/>
      <c r="H58" s="41"/>
      <c r="I58" s="33" t="s">
        <v>31</v>
      </c>
      <c r="J58" s="37" t="str">
        <f>E23</f>
        <v>ATELIER FONTES s.r.o.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5.6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ATELIER FONTES s.r.o.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118</v>
      </c>
      <c r="D61" s="172"/>
      <c r="E61" s="172"/>
      <c r="F61" s="172"/>
      <c r="G61" s="172"/>
      <c r="H61" s="172"/>
      <c r="I61" s="172"/>
      <c r="J61" s="173" t="s">
        <v>119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69</v>
      </c>
      <c r="D63" s="41"/>
      <c r="E63" s="41"/>
      <c r="F63" s="41"/>
      <c r="G63" s="41"/>
      <c r="H63" s="41"/>
      <c r="I63" s="41"/>
      <c r="J63" s="103">
        <f>J91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120</v>
      </c>
    </row>
    <row r="64" s="9" customFormat="1" ht="24.96" customHeight="1">
      <c r="A64" s="9"/>
      <c r="B64" s="175"/>
      <c r="C64" s="176"/>
      <c r="D64" s="177" t="s">
        <v>121</v>
      </c>
      <c r="E64" s="178"/>
      <c r="F64" s="178"/>
      <c r="G64" s="178"/>
      <c r="H64" s="178"/>
      <c r="I64" s="178"/>
      <c r="J64" s="179">
        <f>J92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122</v>
      </c>
      <c r="E65" s="183"/>
      <c r="F65" s="183"/>
      <c r="G65" s="183"/>
      <c r="H65" s="183"/>
      <c r="I65" s="183"/>
      <c r="J65" s="184">
        <f>J93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430</v>
      </c>
      <c r="E66" s="183"/>
      <c r="F66" s="183"/>
      <c r="G66" s="183"/>
      <c r="H66" s="183"/>
      <c r="I66" s="183"/>
      <c r="J66" s="184">
        <f>J100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123</v>
      </c>
      <c r="E67" s="183"/>
      <c r="F67" s="183"/>
      <c r="G67" s="183"/>
      <c r="H67" s="183"/>
      <c r="I67" s="183"/>
      <c r="J67" s="184">
        <f>J110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1"/>
      <c r="C68" s="126"/>
      <c r="D68" s="182" t="s">
        <v>431</v>
      </c>
      <c r="E68" s="183"/>
      <c r="F68" s="183"/>
      <c r="G68" s="183"/>
      <c r="H68" s="183"/>
      <c r="I68" s="183"/>
      <c r="J68" s="184">
        <f>J113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4.88" customHeight="1">
      <c r="A69" s="10"/>
      <c r="B69" s="181"/>
      <c r="C69" s="126"/>
      <c r="D69" s="182" t="s">
        <v>432</v>
      </c>
      <c r="E69" s="183"/>
      <c r="F69" s="183"/>
      <c r="G69" s="183"/>
      <c r="H69" s="183"/>
      <c r="I69" s="183"/>
      <c r="J69" s="184">
        <f>J114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5" s="2" customFormat="1" ht="6.96" customHeight="1">
      <c r="A75" s="39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4.96" customHeight="1">
      <c r="A76" s="39"/>
      <c r="B76" s="40"/>
      <c r="C76" s="24" t="s">
        <v>124</v>
      </c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16</v>
      </c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170" t="str">
        <f>E7</f>
        <v>Velký Borek - větrolam podél cesty HPC2</v>
      </c>
      <c r="F79" s="33"/>
      <c r="G79" s="33"/>
      <c r="H79" s="33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" customFormat="1" ht="12" customHeight="1">
      <c r="B80" s="22"/>
      <c r="C80" s="33" t="s">
        <v>111</v>
      </c>
      <c r="D80" s="23"/>
      <c r="E80" s="23"/>
      <c r="F80" s="23"/>
      <c r="G80" s="23"/>
      <c r="H80" s="23"/>
      <c r="I80" s="23"/>
      <c r="J80" s="23"/>
      <c r="K80" s="23"/>
      <c r="L80" s="21"/>
    </row>
    <row r="81" s="2" customFormat="1" ht="16.5" customHeight="1">
      <c r="A81" s="39"/>
      <c r="B81" s="40"/>
      <c r="C81" s="41"/>
      <c r="D81" s="41"/>
      <c r="E81" s="170" t="s">
        <v>428</v>
      </c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113</v>
      </c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41"/>
      <c r="D83" s="41"/>
      <c r="E83" s="70" t="str">
        <f>E11</f>
        <v>SO-03.1 - Odpočinkové místo - realizace</v>
      </c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21</v>
      </c>
      <c r="D85" s="41"/>
      <c r="E85" s="41"/>
      <c r="F85" s="28" t="str">
        <f>F14</f>
        <v xml:space="preserve"> </v>
      </c>
      <c r="G85" s="41"/>
      <c r="H85" s="41"/>
      <c r="I85" s="33" t="s">
        <v>23</v>
      </c>
      <c r="J85" s="73" t="str">
        <f>IF(J14="","",J14)</f>
        <v>3. 11. 2022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25.65" customHeight="1">
      <c r="A87" s="39"/>
      <c r="B87" s="40"/>
      <c r="C87" s="33" t="s">
        <v>25</v>
      </c>
      <c r="D87" s="41"/>
      <c r="E87" s="41"/>
      <c r="F87" s="28" t="str">
        <f>E17</f>
        <v>ČR SPÚ, pobočka Mělník</v>
      </c>
      <c r="G87" s="41"/>
      <c r="H87" s="41"/>
      <c r="I87" s="33" t="s">
        <v>31</v>
      </c>
      <c r="J87" s="37" t="str">
        <f>E23</f>
        <v>ATELIER FONTES s.r.o.</v>
      </c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25.65" customHeight="1">
      <c r="A88" s="39"/>
      <c r="B88" s="40"/>
      <c r="C88" s="33" t="s">
        <v>29</v>
      </c>
      <c r="D88" s="41"/>
      <c r="E88" s="41"/>
      <c r="F88" s="28" t="str">
        <f>IF(E20="","",E20)</f>
        <v>Vyplň údaj</v>
      </c>
      <c r="G88" s="41"/>
      <c r="H88" s="41"/>
      <c r="I88" s="33" t="s">
        <v>34</v>
      </c>
      <c r="J88" s="37" t="str">
        <f>E26</f>
        <v>ATELIER FONTES s.r.o.</v>
      </c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0.32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11" customFormat="1" ht="29.28" customHeight="1">
      <c r="A90" s="186"/>
      <c r="B90" s="187"/>
      <c r="C90" s="188" t="s">
        <v>125</v>
      </c>
      <c r="D90" s="189" t="s">
        <v>56</v>
      </c>
      <c r="E90" s="189" t="s">
        <v>52</v>
      </c>
      <c r="F90" s="189" t="s">
        <v>53</v>
      </c>
      <c r="G90" s="189" t="s">
        <v>126</v>
      </c>
      <c r="H90" s="189" t="s">
        <v>127</v>
      </c>
      <c r="I90" s="189" t="s">
        <v>128</v>
      </c>
      <c r="J90" s="189" t="s">
        <v>119</v>
      </c>
      <c r="K90" s="190" t="s">
        <v>129</v>
      </c>
      <c r="L90" s="191"/>
      <c r="M90" s="93" t="s">
        <v>19</v>
      </c>
      <c r="N90" s="94" t="s">
        <v>41</v>
      </c>
      <c r="O90" s="94" t="s">
        <v>130</v>
      </c>
      <c r="P90" s="94" t="s">
        <v>131</v>
      </c>
      <c r="Q90" s="94" t="s">
        <v>132</v>
      </c>
      <c r="R90" s="94" t="s">
        <v>133</v>
      </c>
      <c r="S90" s="94" t="s">
        <v>134</v>
      </c>
      <c r="T90" s="95" t="s">
        <v>135</v>
      </c>
      <c r="U90" s="186"/>
      <c r="V90" s="186"/>
      <c r="W90" s="186"/>
      <c r="X90" s="186"/>
      <c r="Y90" s="186"/>
      <c r="Z90" s="186"/>
      <c r="AA90" s="186"/>
      <c r="AB90" s="186"/>
      <c r="AC90" s="186"/>
      <c r="AD90" s="186"/>
      <c r="AE90" s="186"/>
    </row>
    <row r="91" s="2" customFormat="1" ht="22.8" customHeight="1">
      <c r="A91" s="39"/>
      <c r="B91" s="40"/>
      <c r="C91" s="100" t="s">
        <v>136</v>
      </c>
      <c r="D91" s="41"/>
      <c r="E91" s="41"/>
      <c r="F91" s="41"/>
      <c r="G91" s="41"/>
      <c r="H91" s="41"/>
      <c r="I91" s="41"/>
      <c r="J91" s="192">
        <f>BK91</f>
        <v>0</v>
      </c>
      <c r="K91" s="41"/>
      <c r="L91" s="45"/>
      <c r="M91" s="96"/>
      <c r="N91" s="193"/>
      <c r="O91" s="97"/>
      <c r="P91" s="194">
        <f>P92</f>
        <v>0</v>
      </c>
      <c r="Q91" s="97"/>
      <c r="R91" s="194">
        <f>R92</f>
        <v>1.5038800000000001</v>
      </c>
      <c r="S91" s="97"/>
      <c r="T91" s="195">
        <f>T92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70</v>
      </c>
      <c r="AU91" s="18" t="s">
        <v>120</v>
      </c>
      <c r="BK91" s="196">
        <f>BK92</f>
        <v>0</v>
      </c>
    </row>
    <row r="92" s="12" customFormat="1" ht="25.92" customHeight="1">
      <c r="A92" s="12"/>
      <c r="B92" s="197"/>
      <c r="C92" s="198"/>
      <c r="D92" s="199" t="s">
        <v>70</v>
      </c>
      <c r="E92" s="200" t="s">
        <v>137</v>
      </c>
      <c r="F92" s="200" t="s">
        <v>138</v>
      </c>
      <c r="G92" s="198"/>
      <c r="H92" s="198"/>
      <c r="I92" s="201"/>
      <c r="J92" s="202">
        <f>BK92</f>
        <v>0</v>
      </c>
      <c r="K92" s="198"/>
      <c r="L92" s="203"/>
      <c r="M92" s="204"/>
      <c r="N92" s="205"/>
      <c r="O92" s="205"/>
      <c r="P92" s="206">
        <f>P93+P100+P110+P113</f>
        <v>0</v>
      </c>
      <c r="Q92" s="205"/>
      <c r="R92" s="206">
        <f>R93+R100+R110+R113</f>
        <v>1.5038800000000001</v>
      </c>
      <c r="S92" s="205"/>
      <c r="T92" s="207">
        <f>T93+T100+T110+T113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8" t="s">
        <v>78</v>
      </c>
      <c r="AT92" s="209" t="s">
        <v>70</v>
      </c>
      <c r="AU92" s="209" t="s">
        <v>71</v>
      </c>
      <c r="AY92" s="208" t="s">
        <v>139</v>
      </c>
      <c r="BK92" s="210">
        <f>BK93+BK100+BK110+BK113</f>
        <v>0</v>
      </c>
    </row>
    <row r="93" s="12" customFormat="1" ht="22.8" customHeight="1">
      <c r="A93" s="12"/>
      <c r="B93" s="197"/>
      <c r="C93" s="198"/>
      <c r="D93" s="199" t="s">
        <v>70</v>
      </c>
      <c r="E93" s="211" t="s">
        <v>78</v>
      </c>
      <c r="F93" s="211" t="s">
        <v>140</v>
      </c>
      <c r="G93" s="198"/>
      <c r="H93" s="198"/>
      <c r="I93" s="201"/>
      <c r="J93" s="212">
        <f>BK93</f>
        <v>0</v>
      </c>
      <c r="K93" s="198"/>
      <c r="L93" s="203"/>
      <c r="M93" s="204"/>
      <c r="N93" s="205"/>
      <c r="O93" s="205"/>
      <c r="P93" s="206">
        <f>SUM(P94:P99)</f>
        <v>0</v>
      </c>
      <c r="Q93" s="205"/>
      <c r="R93" s="206">
        <f>SUM(R94:R99)</f>
        <v>0</v>
      </c>
      <c r="S93" s="205"/>
      <c r="T93" s="207">
        <f>SUM(T94:T99)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8" t="s">
        <v>78</v>
      </c>
      <c r="AT93" s="209" t="s">
        <v>70</v>
      </c>
      <c r="AU93" s="209" t="s">
        <v>78</v>
      </c>
      <c r="AY93" s="208" t="s">
        <v>139</v>
      </c>
      <c r="BK93" s="210">
        <f>SUM(BK94:BK99)</f>
        <v>0</v>
      </c>
    </row>
    <row r="94" s="2" customFormat="1" ht="16.5" customHeight="1">
      <c r="A94" s="39"/>
      <c r="B94" s="40"/>
      <c r="C94" s="213" t="s">
        <v>78</v>
      </c>
      <c r="D94" s="213" t="s">
        <v>141</v>
      </c>
      <c r="E94" s="214" t="s">
        <v>433</v>
      </c>
      <c r="F94" s="215" t="s">
        <v>434</v>
      </c>
      <c r="G94" s="216" t="s">
        <v>144</v>
      </c>
      <c r="H94" s="217">
        <v>25</v>
      </c>
      <c r="I94" s="218"/>
      <c r="J94" s="219">
        <f>ROUND(I94*H94,2)</f>
        <v>0</v>
      </c>
      <c r="K94" s="215" t="s">
        <v>145</v>
      </c>
      <c r="L94" s="45"/>
      <c r="M94" s="220" t="s">
        <v>19</v>
      </c>
      <c r="N94" s="221" t="s">
        <v>42</v>
      </c>
      <c r="O94" s="85"/>
      <c r="P94" s="222">
        <f>O94*H94</f>
        <v>0</v>
      </c>
      <c r="Q94" s="222">
        <v>0</v>
      </c>
      <c r="R94" s="222">
        <f>Q94*H94</f>
        <v>0</v>
      </c>
      <c r="S94" s="222">
        <v>0</v>
      </c>
      <c r="T94" s="223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24" t="s">
        <v>146</v>
      </c>
      <c r="AT94" s="224" t="s">
        <v>141</v>
      </c>
      <c r="AU94" s="224" t="s">
        <v>80</v>
      </c>
      <c r="AY94" s="18" t="s">
        <v>139</v>
      </c>
      <c r="BE94" s="225">
        <f>IF(N94="základní",J94,0)</f>
        <v>0</v>
      </c>
      <c r="BF94" s="225">
        <f>IF(N94="snížená",J94,0)</f>
        <v>0</v>
      </c>
      <c r="BG94" s="225">
        <f>IF(N94="zákl. přenesená",J94,0)</f>
        <v>0</v>
      </c>
      <c r="BH94" s="225">
        <f>IF(N94="sníž. přenesená",J94,0)</f>
        <v>0</v>
      </c>
      <c r="BI94" s="225">
        <f>IF(N94="nulová",J94,0)</f>
        <v>0</v>
      </c>
      <c r="BJ94" s="18" t="s">
        <v>78</v>
      </c>
      <c r="BK94" s="225">
        <f>ROUND(I94*H94,2)</f>
        <v>0</v>
      </c>
      <c r="BL94" s="18" t="s">
        <v>146</v>
      </c>
      <c r="BM94" s="224" t="s">
        <v>435</v>
      </c>
    </row>
    <row r="95" s="2" customFormat="1">
      <c r="A95" s="39"/>
      <c r="B95" s="40"/>
      <c r="C95" s="41"/>
      <c r="D95" s="226" t="s">
        <v>148</v>
      </c>
      <c r="E95" s="41"/>
      <c r="F95" s="227" t="s">
        <v>436</v>
      </c>
      <c r="G95" s="41"/>
      <c r="H95" s="41"/>
      <c r="I95" s="228"/>
      <c r="J95" s="41"/>
      <c r="K95" s="41"/>
      <c r="L95" s="45"/>
      <c r="M95" s="229"/>
      <c r="N95" s="230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148</v>
      </c>
      <c r="AU95" s="18" t="s">
        <v>80</v>
      </c>
    </row>
    <row r="96" s="2" customFormat="1">
      <c r="A96" s="39"/>
      <c r="B96" s="40"/>
      <c r="C96" s="41"/>
      <c r="D96" s="231" t="s">
        <v>150</v>
      </c>
      <c r="E96" s="41"/>
      <c r="F96" s="232" t="s">
        <v>437</v>
      </c>
      <c r="G96" s="41"/>
      <c r="H96" s="41"/>
      <c r="I96" s="228"/>
      <c r="J96" s="41"/>
      <c r="K96" s="41"/>
      <c r="L96" s="45"/>
      <c r="M96" s="229"/>
      <c r="N96" s="230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150</v>
      </c>
      <c r="AU96" s="18" t="s">
        <v>80</v>
      </c>
    </row>
    <row r="97" s="2" customFormat="1" ht="21.75" customHeight="1">
      <c r="A97" s="39"/>
      <c r="B97" s="40"/>
      <c r="C97" s="213" t="s">
        <v>80</v>
      </c>
      <c r="D97" s="213" t="s">
        <v>141</v>
      </c>
      <c r="E97" s="214" t="s">
        <v>438</v>
      </c>
      <c r="F97" s="215" t="s">
        <v>439</v>
      </c>
      <c r="G97" s="216" t="s">
        <v>144</v>
      </c>
      <c r="H97" s="217">
        <v>25</v>
      </c>
      <c r="I97" s="218"/>
      <c r="J97" s="219">
        <f>ROUND(I97*H97,2)</f>
        <v>0</v>
      </c>
      <c r="K97" s="215" t="s">
        <v>145</v>
      </c>
      <c r="L97" s="45"/>
      <c r="M97" s="220" t="s">
        <v>19</v>
      </c>
      <c r="N97" s="221" t="s">
        <v>42</v>
      </c>
      <c r="O97" s="85"/>
      <c r="P97" s="222">
        <f>O97*H97</f>
        <v>0</v>
      </c>
      <c r="Q97" s="222">
        <v>0</v>
      </c>
      <c r="R97" s="222">
        <f>Q97*H97</f>
        <v>0</v>
      </c>
      <c r="S97" s="222">
        <v>0</v>
      </c>
      <c r="T97" s="223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4" t="s">
        <v>146</v>
      </c>
      <c r="AT97" s="224" t="s">
        <v>141</v>
      </c>
      <c r="AU97" s="224" t="s">
        <v>80</v>
      </c>
      <c r="AY97" s="18" t="s">
        <v>139</v>
      </c>
      <c r="BE97" s="225">
        <f>IF(N97="základní",J97,0)</f>
        <v>0</v>
      </c>
      <c r="BF97" s="225">
        <f>IF(N97="snížená",J97,0)</f>
        <v>0</v>
      </c>
      <c r="BG97" s="225">
        <f>IF(N97="zákl. přenesená",J97,0)</f>
        <v>0</v>
      </c>
      <c r="BH97" s="225">
        <f>IF(N97="sníž. přenesená",J97,0)</f>
        <v>0</v>
      </c>
      <c r="BI97" s="225">
        <f>IF(N97="nulová",J97,0)</f>
        <v>0</v>
      </c>
      <c r="BJ97" s="18" t="s">
        <v>78</v>
      </c>
      <c r="BK97" s="225">
        <f>ROUND(I97*H97,2)</f>
        <v>0</v>
      </c>
      <c r="BL97" s="18" t="s">
        <v>146</v>
      </c>
      <c r="BM97" s="224" t="s">
        <v>440</v>
      </c>
    </row>
    <row r="98" s="2" customFormat="1">
      <c r="A98" s="39"/>
      <c r="B98" s="40"/>
      <c r="C98" s="41"/>
      <c r="D98" s="226" t="s">
        <v>148</v>
      </c>
      <c r="E98" s="41"/>
      <c r="F98" s="227" t="s">
        <v>441</v>
      </c>
      <c r="G98" s="41"/>
      <c r="H98" s="41"/>
      <c r="I98" s="228"/>
      <c r="J98" s="41"/>
      <c r="K98" s="41"/>
      <c r="L98" s="45"/>
      <c r="M98" s="229"/>
      <c r="N98" s="230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148</v>
      </c>
      <c r="AU98" s="18" t="s">
        <v>80</v>
      </c>
    </row>
    <row r="99" s="2" customFormat="1">
      <c r="A99" s="39"/>
      <c r="B99" s="40"/>
      <c r="C99" s="41"/>
      <c r="D99" s="231" t="s">
        <v>150</v>
      </c>
      <c r="E99" s="41"/>
      <c r="F99" s="232" t="s">
        <v>437</v>
      </c>
      <c r="G99" s="41"/>
      <c r="H99" s="41"/>
      <c r="I99" s="228"/>
      <c r="J99" s="41"/>
      <c r="K99" s="41"/>
      <c r="L99" s="45"/>
      <c r="M99" s="229"/>
      <c r="N99" s="230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150</v>
      </c>
      <c r="AU99" s="18" t="s">
        <v>80</v>
      </c>
    </row>
    <row r="100" s="12" customFormat="1" ht="22.8" customHeight="1">
      <c r="A100" s="12"/>
      <c r="B100" s="197"/>
      <c r="C100" s="198"/>
      <c r="D100" s="199" t="s">
        <v>70</v>
      </c>
      <c r="E100" s="211" t="s">
        <v>196</v>
      </c>
      <c r="F100" s="211" t="s">
        <v>442</v>
      </c>
      <c r="G100" s="198"/>
      <c r="H100" s="198"/>
      <c r="I100" s="201"/>
      <c r="J100" s="212">
        <f>BK100</f>
        <v>0</v>
      </c>
      <c r="K100" s="198"/>
      <c r="L100" s="203"/>
      <c r="M100" s="204"/>
      <c r="N100" s="205"/>
      <c r="O100" s="205"/>
      <c r="P100" s="206">
        <f>SUM(P101:P109)</f>
        <v>0</v>
      </c>
      <c r="Q100" s="205"/>
      <c r="R100" s="206">
        <f>SUM(R101:R109)</f>
        <v>1.5038800000000001</v>
      </c>
      <c r="S100" s="205"/>
      <c r="T100" s="207">
        <f>SUM(T101:T109)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8" t="s">
        <v>78</v>
      </c>
      <c r="AT100" s="209" t="s">
        <v>70</v>
      </c>
      <c r="AU100" s="209" t="s">
        <v>78</v>
      </c>
      <c r="AY100" s="208" t="s">
        <v>139</v>
      </c>
      <c r="BK100" s="210">
        <f>SUM(BK101:BK109)</f>
        <v>0</v>
      </c>
    </row>
    <row r="101" s="2" customFormat="1" ht="16.5" customHeight="1">
      <c r="A101" s="39"/>
      <c r="B101" s="40"/>
      <c r="C101" s="213" t="s">
        <v>159</v>
      </c>
      <c r="D101" s="213" t="s">
        <v>141</v>
      </c>
      <c r="E101" s="214" t="s">
        <v>443</v>
      </c>
      <c r="F101" s="215" t="s">
        <v>444</v>
      </c>
      <c r="G101" s="216" t="s">
        <v>156</v>
      </c>
      <c r="H101" s="217">
        <v>4</v>
      </c>
      <c r="I101" s="218"/>
      <c r="J101" s="219">
        <f>ROUND(I101*H101,2)</f>
        <v>0</v>
      </c>
      <c r="K101" s="215" t="s">
        <v>445</v>
      </c>
      <c r="L101" s="45"/>
      <c r="M101" s="220" t="s">
        <v>19</v>
      </c>
      <c r="N101" s="221" t="s">
        <v>42</v>
      </c>
      <c r="O101" s="85"/>
      <c r="P101" s="222">
        <f>O101*H101</f>
        <v>0</v>
      </c>
      <c r="Q101" s="222">
        <v>0</v>
      </c>
      <c r="R101" s="222">
        <f>Q101*H101</f>
        <v>0</v>
      </c>
      <c r="S101" s="222">
        <v>0</v>
      </c>
      <c r="T101" s="223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4" t="s">
        <v>146</v>
      </c>
      <c r="AT101" s="224" t="s">
        <v>141</v>
      </c>
      <c r="AU101" s="224" t="s">
        <v>80</v>
      </c>
      <c r="AY101" s="18" t="s">
        <v>139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8" t="s">
        <v>78</v>
      </c>
      <c r="BK101" s="225">
        <f>ROUND(I101*H101,2)</f>
        <v>0</v>
      </c>
      <c r="BL101" s="18" t="s">
        <v>146</v>
      </c>
      <c r="BM101" s="224" t="s">
        <v>446</v>
      </c>
    </row>
    <row r="102" s="2" customFormat="1">
      <c r="A102" s="39"/>
      <c r="B102" s="40"/>
      <c r="C102" s="41"/>
      <c r="D102" s="226" t="s">
        <v>148</v>
      </c>
      <c r="E102" s="41"/>
      <c r="F102" s="227" t="s">
        <v>447</v>
      </c>
      <c r="G102" s="41"/>
      <c r="H102" s="41"/>
      <c r="I102" s="228"/>
      <c r="J102" s="41"/>
      <c r="K102" s="41"/>
      <c r="L102" s="45"/>
      <c r="M102" s="229"/>
      <c r="N102" s="230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148</v>
      </c>
      <c r="AU102" s="18" t="s">
        <v>80</v>
      </c>
    </row>
    <row r="103" s="2" customFormat="1">
      <c r="A103" s="39"/>
      <c r="B103" s="40"/>
      <c r="C103" s="41"/>
      <c r="D103" s="231" t="s">
        <v>150</v>
      </c>
      <c r="E103" s="41"/>
      <c r="F103" s="232" t="s">
        <v>448</v>
      </c>
      <c r="G103" s="41"/>
      <c r="H103" s="41"/>
      <c r="I103" s="228"/>
      <c r="J103" s="41"/>
      <c r="K103" s="41"/>
      <c r="L103" s="45"/>
      <c r="M103" s="229"/>
      <c r="N103" s="230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150</v>
      </c>
      <c r="AU103" s="18" t="s">
        <v>80</v>
      </c>
    </row>
    <row r="104" s="2" customFormat="1" ht="16.5" customHeight="1">
      <c r="A104" s="39"/>
      <c r="B104" s="40"/>
      <c r="C104" s="244" t="s">
        <v>146</v>
      </c>
      <c r="D104" s="244" t="s">
        <v>184</v>
      </c>
      <c r="E104" s="245" t="s">
        <v>449</v>
      </c>
      <c r="F104" s="246" t="s">
        <v>450</v>
      </c>
      <c r="G104" s="247" t="s">
        <v>156</v>
      </c>
      <c r="H104" s="248">
        <v>4</v>
      </c>
      <c r="I104" s="249"/>
      <c r="J104" s="250">
        <f>ROUND(I104*H104,2)</f>
        <v>0</v>
      </c>
      <c r="K104" s="246" t="s">
        <v>445</v>
      </c>
      <c r="L104" s="251"/>
      <c r="M104" s="252" t="s">
        <v>19</v>
      </c>
      <c r="N104" s="253" t="s">
        <v>42</v>
      </c>
      <c r="O104" s="85"/>
      <c r="P104" s="222">
        <f>O104*H104</f>
        <v>0</v>
      </c>
      <c r="Q104" s="222">
        <v>0.00097000000000000005</v>
      </c>
      <c r="R104" s="222">
        <f>Q104*H104</f>
        <v>0.0038800000000000002</v>
      </c>
      <c r="S104" s="222">
        <v>0</v>
      </c>
      <c r="T104" s="223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4" t="s">
        <v>188</v>
      </c>
      <c r="AT104" s="224" t="s">
        <v>184</v>
      </c>
      <c r="AU104" s="224" t="s">
        <v>80</v>
      </c>
      <c r="AY104" s="18" t="s">
        <v>139</v>
      </c>
      <c r="BE104" s="225">
        <f>IF(N104="základní",J104,0)</f>
        <v>0</v>
      </c>
      <c r="BF104" s="225">
        <f>IF(N104="snížená",J104,0)</f>
        <v>0</v>
      </c>
      <c r="BG104" s="225">
        <f>IF(N104="zákl. přenesená",J104,0)</f>
        <v>0</v>
      </c>
      <c r="BH104" s="225">
        <f>IF(N104="sníž. přenesená",J104,0)</f>
        <v>0</v>
      </c>
      <c r="BI104" s="225">
        <f>IF(N104="nulová",J104,0)</f>
        <v>0</v>
      </c>
      <c r="BJ104" s="18" t="s">
        <v>78</v>
      </c>
      <c r="BK104" s="225">
        <f>ROUND(I104*H104,2)</f>
        <v>0</v>
      </c>
      <c r="BL104" s="18" t="s">
        <v>146</v>
      </c>
      <c r="BM104" s="224" t="s">
        <v>451</v>
      </c>
    </row>
    <row r="105" s="2" customFormat="1">
      <c r="A105" s="39"/>
      <c r="B105" s="40"/>
      <c r="C105" s="41"/>
      <c r="D105" s="231" t="s">
        <v>150</v>
      </c>
      <c r="E105" s="41"/>
      <c r="F105" s="232" t="s">
        <v>452</v>
      </c>
      <c r="G105" s="41"/>
      <c r="H105" s="41"/>
      <c r="I105" s="228"/>
      <c r="J105" s="41"/>
      <c r="K105" s="41"/>
      <c r="L105" s="45"/>
      <c r="M105" s="229"/>
      <c r="N105" s="230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150</v>
      </c>
      <c r="AU105" s="18" t="s">
        <v>80</v>
      </c>
    </row>
    <row r="106" s="2" customFormat="1" ht="16.5" customHeight="1">
      <c r="A106" s="39"/>
      <c r="B106" s="40"/>
      <c r="C106" s="213" t="s">
        <v>171</v>
      </c>
      <c r="D106" s="213" t="s">
        <v>141</v>
      </c>
      <c r="E106" s="214" t="s">
        <v>453</v>
      </c>
      <c r="F106" s="215" t="s">
        <v>454</v>
      </c>
      <c r="G106" s="216" t="s">
        <v>156</v>
      </c>
      <c r="H106" s="217">
        <v>1</v>
      </c>
      <c r="I106" s="218"/>
      <c r="J106" s="219">
        <f>ROUND(I106*H106,2)</f>
        <v>0</v>
      </c>
      <c r="K106" s="215" t="s">
        <v>445</v>
      </c>
      <c r="L106" s="45"/>
      <c r="M106" s="220" t="s">
        <v>19</v>
      </c>
      <c r="N106" s="221" t="s">
        <v>42</v>
      </c>
      <c r="O106" s="85"/>
      <c r="P106" s="222">
        <f>O106*H106</f>
        <v>0</v>
      </c>
      <c r="Q106" s="222">
        <v>0</v>
      </c>
      <c r="R106" s="222">
        <f>Q106*H106</f>
        <v>0</v>
      </c>
      <c r="S106" s="222">
        <v>0</v>
      </c>
      <c r="T106" s="223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4" t="s">
        <v>146</v>
      </c>
      <c r="AT106" s="224" t="s">
        <v>141</v>
      </c>
      <c r="AU106" s="224" t="s">
        <v>80</v>
      </c>
      <c r="AY106" s="18" t="s">
        <v>139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18" t="s">
        <v>78</v>
      </c>
      <c r="BK106" s="225">
        <f>ROUND(I106*H106,2)</f>
        <v>0</v>
      </c>
      <c r="BL106" s="18" t="s">
        <v>146</v>
      </c>
      <c r="BM106" s="224" t="s">
        <v>455</v>
      </c>
    </row>
    <row r="107" s="2" customFormat="1">
      <c r="A107" s="39"/>
      <c r="B107" s="40"/>
      <c r="C107" s="41"/>
      <c r="D107" s="226" t="s">
        <v>148</v>
      </c>
      <c r="E107" s="41"/>
      <c r="F107" s="227" t="s">
        <v>456</v>
      </c>
      <c r="G107" s="41"/>
      <c r="H107" s="41"/>
      <c r="I107" s="228"/>
      <c r="J107" s="41"/>
      <c r="K107" s="41"/>
      <c r="L107" s="45"/>
      <c r="M107" s="229"/>
      <c r="N107" s="230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148</v>
      </c>
      <c r="AU107" s="18" t="s">
        <v>80</v>
      </c>
    </row>
    <row r="108" s="2" customFormat="1">
      <c r="A108" s="39"/>
      <c r="B108" s="40"/>
      <c r="C108" s="41"/>
      <c r="D108" s="231" t="s">
        <v>150</v>
      </c>
      <c r="E108" s="41"/>
      <c r="F108" s="232" t="s">
        <v>457</v>
      </c>
      <c r="G108" s="41"/>
      <c r="H108" s="41"/>
      <c r="I108" s="228"/>
      <c r="J108" s="41"/>
      <c r="K108" s="41"/>
      <c r="L108" s="45"/>
      <c r="M108" s="229"/>
      <c r="N108" s="230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150</v>
      </c>
      <c r="AU108" s="18" t="s">
        <v>80</v>
      </c>
    </row>
    <row r="109" s="2" customFormat="1" ht="16.5" customHeight="1">
      <c r="A109" s="39"/>
      <c r="B109" s="40"/>
      <c r="C109" s="244" t="s">
        <v>177</v>
      </c>
      <c r="D109" s="244" t="s">
        <v>184</v>
      </c>
      <c r="E109" s="245" t="s">
        <v>458</v>
      </c>
      <c r="F109" s="246" t="s">
        <v>459</v>
      </c>
      <c r="G109" s="247" t="s">
        <v>156</v>
      </c>
      <c r="H109" s="248">
        <v>1</v>
      </c>
      <c r="I109" s="249"/>
      <c r="J109" s="250">
        <f>ROUND(I109*H109,2)</f>
        <v>0</v>
      </c>
      <c r="K109" s="246" t="s">
        <v>445</v>
      </c>
      <c r="L109" s="251"/>
      <c r="M109" s="252" t="s">
        <v>19</v>
      </c>
      <c r="N109" s="253" t="s">
        <v>42</v>
      </c>
      <c r="O109" s="85"/>
      <c r="P109" s="222">
        <f>O109*H109</f>
        <v>0</v>
      </c>
      <c r="Q109" s="222">
        <v>1.5</v>
      </c>
      <c r="R109" s="222">
        <f>Q109*H109</f>
        <v>1.5</v>
      </c>
      <c r="S109" s="222">
        <v>0</v>
      </c>
      <c r="T109" s="223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4" t="s">
        <v>188</v>
      </c>
      <c r="AT109" s="224" t="s">
        <v>184</v>
      </c>
      <c r="AU109" s="224" t="s">
        <v>80</v>
      </c>
      <c r="AY109" s="18" t="s">
        <v>139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18" t="s">
        <v>78</v>
      </c>
      <c r="BK109" s="225">
        <f>ROUND(I109*H109,2)</f>
        <v>0</v>
      </c>
      <c r="BL109" s="18" t="s">
        <v>146</v>
      </c>
      <c r="BM109" s="224" t="s">
        <v>460</v>
      </c>
    </row>
    <row r="110" s="12" customFormat="1" ht="22.8" customHeight="1">
      <c r="A110" s="12"/>
      <c r="B110" s="197"/>
      <c r="C110" s="198"/>
      <c r="D110" s="199" t="s">
        <v>70</v>
      </c>
      <c r="E110" s="211" t="s">
        <v>349</v>
      </c>
      <c r="F110" s="211" t="s">
        <v>350</v>
      </c>
      <c r="G110" s="198"/>
      <c r="H110" s="198"/>
      <c r="I110" s="201"/>
      <c r="J110" s="212">
        <f>BK110</f>
        <v>0</v>
      </c>
      <c r="K110" s="198"/>
      <c r="L110" s="203"/>
      <c r="M110" s="204"/>
      <c r="N110" s="205"/>
      <c r="O110" s="205"/>
      <c r="P110" s="206">
        <f>SUM(P111:P112)</f>
        <v>0</v>
      </c>
      <c r="Q110" s="205"/>
      <c r="R110" s="206">
        <f>SUM(R111:R112)</f>
        <v>0</v>
      </c>
      <c r="S110" s="205"/>
      <c r="T110" s="207">
        <f>SUM(T111:T112)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8" t="s">
        <v>78</v>
      </c>
      <c r="AT110" s="209" t="s">
        <v>70</v>
      </c>
      <c r="AU110" s="209" t="s">
        <v>78</v>
      </c>
      <c r="AY110" s="208" t="s">
        <v>139</v>
      </c>
      <c r="BK110" s="210">
        <f>SUM(BK111:BK112)</f>
        <v>0</v>
      </c>
    </row>
    <row r="111" s="2" customFormat="1" ht="16.5" customHeight="1">
      <c r="A111" s="39"/>
      <c r="B111" s="40"/>
      <c r="C111" s="213" t="s">
        <v>183</v>
      </c>
      <c r="D111" s="213" t="s">
        <v>141</v>
      </c>
      <c r="E111" s="214" t="s">
        <v>352</v>
      </c>
      <c r="F111" s="215" t="s">
        <v>353</v>
      </c>
      <c r="G111" s="216" t="s">
        <v>354</v>
      </c>
      <c r="H111" s="217">
        <v>1.504</v>
      </c>
      <c r="I111" s="218"/>
      <c r="J111" s="219">
        <f>ROUND(I111*H111,2)</f>
        <v>0</v>
      </c>
      <c r="K111" s="215" t="s">
        <v>145</v>
      </c>
      <c r="L111" s="45"/>
      <c r="M111" s="220" t="s">
        <v>19</v>
      </c>
      <c r="N111" s="221" t="s">
        <v>42</v>
      </c>
      <c r="O111" s="85"/>
      <c r="P111" s="222">
        <f>O111*H111</f>
        <v>0</v>
      </c>
      <c r="Q111" s="222">
        <v>0</v>
      </c>
      <c r="R111" s="222">
        <f>Q111*H111</f>
        <v>0</v>
      </c>
      <c r="S111" s="222">
        <v>0</v>
      </c>
      <c r="T111" s="223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4" t="s">
        <v>146</v>
      </c>
      <c r="AT111" s="224" t="s">
        <v>141</v>
      </c>
      <c r="AU111" s="224" t="s">
        <v>80</v>
      </c>
      <c r="AY111" s="18" t="s">
        <v>139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18" t="s">
        <v>78</v>
      </c>
      <c r="BK111" s="225">
        <f>ROUND(I111*H111,2)</f>
        <v>0</v>
      </c>
      <c r="BL111" s="18" t="s">
        <v>146</v>
      </c>
      <c r="BM111" s="224" t="s">
        <v>461</v>
      </c>
    </row>
    <row r="112" s="2" customFormat="1">
      <c r="A112" s="39"/>
      <c r="B112" s="40"/>
      <c r="C112" s="41"/>
      <c r="D112" s="226" t="s">
        <v>148</v>
      </c>
      <c r="E112" s="41"/>
      <c r="F112" s="227" t="s">
        <v>356</v>
      </c>
      <c r="G112" s="41"/>
      <c r="H112" s="41"/>
      <c r="I112" s="228"/>
      <c r="J112" s="41"/>
      <c r="K112" s="41"/>
      <c r="L112" s="45"/>
      <c r="M112" s="229"/>
      <c r="N112" s="230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148</v>
      </c>
      <c r="AU112" s="18" t="s">
        <v>80</v>
      </c>
    </row>
    <row r="113" s="12" customFormat="1" ht="22.8" customHeight="1">
      <c r="A113" s="12"/>
      <c r="B113" s="197"/>
      <c r="C113" s="198"/>
      <c r="D113" s="199" t="s">
        <v>70</v>
      </c>
      <c r="E113" s="211" t="s">
        <v>107</v>
      </c>
      <c r="F113" s="211" t="s">
        <v>108</v>
      </c>
      <c r="G113" s="198"/>
      <c r="H113" s="198"/>
      <c r="I113" s="201"/>
      <c r="J113" s="212">
        <f>BK113</f>
        <v>0</v>
      </c>
      <c r="K113" s="198"/>
      <c r="L113" s="203"/>
      <c r="M113" s="204"/>
      <c r="N113" s="205"/>
      <c r="O113" s="205"/>
      <c r="P113" s="206">
        <f>P114</f>
        <v>0</v>
      </c>
      <c r="Q113" s="205"/>
      <c r="R113" s="206">
        <f>R114</f>
        <v>0</v>
      </c>
      <c r="S113" s="205"/>
      <c r="T113" s="207">
        <f>T114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08" t="s">
        <v>171</v>
      </c>
      <c r="AT113" s="209" t="s">
        <v>70</v>
      </c>
      <c r="AU113" s="209" t="s">
        <v>78</v>
      </c>
      <c r="AY113" s="208" t="s">
        <v>139</v>
      </c>
      <c r="BK113" s="210">
        <f>BK114</f>
        <v>0</v>
      </c>
    </row>
    <row r="114" s="12" customFormat="1" ht="20.88" customHeight="1">
      <c r="A114" s="12"/>
      <c r="B114" s="197"/>
      <c r="C114" s="198"/>
      <c r="D114" s="199" t="s">
        <v>70</v>
      </c>
      <c r="E114" s="211" t="s">
        <v>462</v>
      </c>
      <c r="F114" s="211" t="s">
        <v>463</v>
      </c>
      <c r="G114" s="198"/>
      <c r="H114" s="198"/>
      <c r="I114" s="201"/>
      <c r="J114" s="212">
        <f>BK114</f>
        <v>0</v>
      </c>
      <c r="K114" s="198"/>
      <c r="L114" s="203"/>
      <c r="M114" s="204"/>
      <c r="N114" s="205"/>
      <c r="O114" s="205"/>
      <c r="P114" s="206">
        <f>SUM(P115:P116)</f>
        <v>0</v>
      </c>
      <c r="Q114" s="205"/>
      <c r="R114" s="206">
        <f>SUM(R115:R116)</f>
        <v>0</v>
      </c>
      <c r="S114" s="205"/>
      <c r="T114" s="207">
        <f>SUM(T115:T116)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08" t="s">
        <v>171</v>
      </c>
      <c r="AT114" s="209" t="s">
        <v>70</v>
      </c>
      <c r="AU114" s="209" t="s">
        <v>80</v>
      </c>
      <c r="AY114" s="208" t="s">
        <v>139</v>
      </c>
      <c r="BK114" s="210">
        <f>SUM(BK115:BK116)</f>
        <v>0</v>
      </c>
    </row>
    <row r="115" s="2" customFormat="1" ht="16.5" customHeight="1">
      <c r="A115" s="39"/>
      <c r="B115" s="40"/>
      <c r="C115" s="213" t="s">
        <v>188</v>
      </c>
      <c r="D115" s="213" t="s">
        <v>141</v>
      </c>
      <c r="E115" s="214" t="s">
        <v>464</v>
      </c>
      <c r="F115" s="215" t="s">
        <v>465</v>
      </c>
      <c r="G115" s="216" t="s">
        <v>156</v>
      </c>
      <c r="H115" s="217">
        <v>1</v>
      </c>
      <c r="I115" s="218"/>
      <c r="J115" s="219">
        <f>ROUND(I115*H115,2)</f>
        <v>0</v>
      </c>
      <c r="K115" s="215" t="s">
        <v>445</v>
      </c>
      <c r="L115" s="45"/>
      <c r="M115" s="220" t="s">
        <v>19</v>
      </c>
      <c r="N115" s="221" t="s">
        <v>42</v>
      </c>
      <c r="O115" s="85"/>
      <c r="P115" s="222">
        <f>O115*H115</f>
        <v>0</v>
      </c>
      <c r="Q115" s="222">
        <v>0</v>
      </c>
      <c r="R115" s="222">
        <f>Q115*H115</f>
        <v>0</v>
      </c>
      <c r="S115" s="222">
        <v>0</v>
      </c>
      <c r="T115" s="223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4" t="s">
        <v>466</v>
      </c>
      <c r="AT115" s="224" t="s">
        <v>141</v>
      </c>
      <c r="AU115" s="224" t="s">
        <v>159</v>
      </c>
      <c r="AY115" s="18" t="s">
        <v>139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18" t="s">
        <v>78</v>
      </c>
      <c r="BK115" s="225">
        <f>ROUND(I115*H115,2)</f>
        <v>0</v>
      </c>
      <c r="BL115" s="18" t="s">
        <v>466</v>
      </c>
      <c r="BM115" s="224" t="s">
        <v>467</v>
      </c>
    </row>
    <row r="116" s="2" customFormat="1">
      <c r="A116" s="39"/>
      <c r="B116" s="40"/>
      <c r="C116" s="41"/>
      <c r="D116" s="226" t="s">
        <v>148</v>
      </c>
      <c r="E116" s="41"/>
      <c r="F116" s="227" t="s">
        <v>468</v>
      </c>
      <c r="G116" s="41"/>
      <c r="H116" s="41"/>
      <c r="I116" s="228"/>
      <c r="J116" s="41"/>
      <c r="K116" s="41"/>
      <c r="L116" s="45"/>
      <c r="M116" s="265"/>
      <c r="N116" s="266"/>
      <c r="O116" s="267"/>
      <c r="P116" s="267"/>
      <c r="Q116" s="267"/>
      <c r="R116" s="267"/>
      <c r="S116" s="267"/>
      <c r="T116" s="268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148</v>
      </c>
      <c r="AU116" s="18" t="s">
        <v>159</v>
      </c>
    </row>
    <row r="117" s="2" customFormat="1" ht="6.96" customHeight="1">
      <c r="A117" s="39"/>
      <c r="B117" s="60"/>
      <c r="C117" s="61"/>
      <c r="D117" s="61"/>
      <c r="E117" s="61"/>
      <c r="F117" s="61"/>
      <c r="G117" s="61"/>
      <c r="H117" s="61"/>
      <c r="I117" s="61"/>
      <c r="J117" s="61"/>
      <c r="K117" s="61"/>
      <c r="L117" s="45"/>
      <c r="M117" s="39"/>
      <c r="O117" s="39"/>
      <c r="P117" s="39"/>
      <c r="Q117" s="39"/>
      <c r="R117" s="39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</sheetData>
  <sheetProtection sheet="1" autoFilter="0" formatColumns="0" formatRows="0" objects="1" scenarios="1" spinCount="100000" saltValue="ea8FntdLM3jOTvpfJtjsy4+PfKPV98UD5s0PmF7rVUxw91bwzAKFVz4BX6M6N2Mj8hwsY/B8XVyHhr20JFMt5Q==" hashValue="QAnYr5bRxRLeth/Nq4xRjd6otcQ4cW6uYnVwwm19iG/QanReiU/3TiHC9s81HbKUCT117VGcmD2nwXM06PufTA==" algorithmName="SHA-512" password="CC35"/>
  <autoFilter ref="C90:K11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hyperlinks>
    <hyperlink ref="F95" r:id="rId1" display="https://podminky.urs.cz/item/CS_URS_2023_02/111151131"/>
    <hyperlink ref="F98" r:id="rId2" display="https://podminky.urs.cz/item/CS_URS_2023_02/181951111"/>
    <hyperlink ref="F102" r:id="rId3" display="https://podminky.urs.cz/item/CS_URS_2023_01/936124.R02"/>
    <hyperlink ref="F107" r:id="rId4" display="https://podminky.urs.cz/item/CS_URS_2023_01/936124.R01"/>
    <hyperlink ref="F112" r:id="rId5" display="https://podminky.urs.cz/item/CS_URS_2023_02/998231311"/>
    <hyperlink ref="F116" r:id="rId6" display="https://podminky.urs.cz/item/CS_URS_2023_01/065002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106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80</v>
      </c>
    </row>
    <row r="4" s="1" customFormat="1" ht="24.96" customHeight="1">
      <c r="B4" s="21"/>
      <c r="D4" s="141" t="s">
        <v>110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Velký Borek - větrolam podél cesty HPC2</v>
      </c>
      <c r="F7" s="143"/>
      <c r="G7" s="143"/>
      <c r="H7" s="143"/>
      <c r="L7" s="21"/>
    </row>
    <row r="8" s="1" customFormat="1" ht="12" customHeight="1">
      <c r="B8" s="21"/>
      <c r="D8" s="143" t="s">
        <v>111</v>
      </c>
      <c r="L8" s="21"/>
    </row>
    <row r="9" s="2" customFormat="1" ht="16.5" customHeight="1">
      <c r="A9" s="39"/>
      <c r="B9" s="45"/>
      <c r="C9" s="39"/>
      <c r="D9" s="39"/>
      <c r="E9" s="144" t="s">
        <v>428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113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469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115</v>
      </c>
      <c r="G14" s="39"/>
      <c r="H14" s="39"/>
      <c r="I14" s="143" t="s">
        <v>23</v>
      </c>
      <c r="J14" s="147" t="str">
        <f>'Rekapitulace stavby'!AN8</f>
        <v>3. 11. 2022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19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3" t="s">
        <v>28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">
        <v>19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116</v>
      </c>
      <c r="F23" s="39"/>
      <c r="G23" s="39"/>
      <c r="H23" s="39"/>
      <c r="I23" s="143" t="s">
        <v>28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116</v>
      </c>
      <c r="F26" s="39"/>
      <c r="G26" s="39"/>
      <c r="H26" s="39"/>
      <c r="I26" s="143" t="s">
        <v>28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35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37</v>
      </c>
      <c r="E32" s="39"/>
      <c r="F32" s="39"/>
      <c r="G32" s="39"/>
      <c r="H32" s="39"/>
      <c r="I32" s="39"/>
      <c r="J32" s="154">
        <f>ROUND(J86,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39</v>
      </c>
      <c r="G34" s="39"/>
      <c r="H34" s="39"/>
      <c r="I34" s="155" t="s">
        <v>38</v>
      </c>
      <c r="J34" s="155" t="s">
        <v>40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41</v>
      </c>
      <c r="E35" s="143" t="s">
        <v>42</v>
      </c>
      <c r="F35" s="157">
        <f>ROUND((SUM(BE86:BE91)),  2)</f>
        <v>0</v>
      </c>
      <c r="G35" s="39"/>
      <c r="H35" s="39"/>
      <c r="I35" s="158">
        <v>0.20999999999999999</v>
      </c>
      <c r="J35" s="157">
        <f>ROUND(((SUM(BE86:BE91))*I35),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43</v>
      </c>
      <c r="F36" s="157">
        <f>ROUND((SUM(BF86:BF91)),  2)</f>
        <v>0</v>
      </c>
      <c r="G36" s="39"/>
      <c r="H36" s="39"/>
      <c r="I36" s="158">
        <v>0.14999999999999999</v>
      </c>
      <c r="J36" s="157">
        <f>ROUND(((SUM(BF86:BF91))*I36),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44</v>
      </c>
      <c r="F37" s="157">
        <f>ROUND((SUM(BG86:BG91)),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45</v>
      </c>
      <c r="F38" s="157">
        <f>ROUND((SUM(BH86:BH91)),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46</v>
      </c>
      <c r="F39" s="157">
        <f>ROUND((SUM(BI86:BI91)),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47</v>
      </c>
      <c r="E41" s="161"/>
      <c r="F41" s="161"/>
      <c r="G41" s="162" t="s">
        <v>48</v>
      </c>
      <c r="H41" s="163" t="s">
        <v>49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117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Velký Borek - větrolam podél cesty HPC2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111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428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113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SO-03.2 - Odpočinkové místo - péče ve 3. roce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3. 11. 2022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25</v>
      </c>
      <c r="D58" s="41"/>
      <c r="E58" s="41"/>
      <c r="F58" s="28" t="str">
        <f>E17</f>
        <v>ČR SPÚ, pobočka Mělník</v>
      </c>
      <c r="G58" s="41"/>
      <c r="H58" s="41"/>
      <c r="I58" s="33" t="s">
        <v>31</v>
      </c>
      <c r="J58" s="37" t="str">
        <f>E23</f>
        <v>ATELIER FONTES s.r.o.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5.6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ATELIER FONTES s.r.o.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118</v>
      </c>
      <c r="D61" s="172"/>
      <c r="E61" s="172"/>
      <c r="F61" s="172"/>
      <c r="G61" s="172"/>
      <c r="H61" s="172"/>
      <c r="I61" s="172"/>
      <c r="J61" s="173" t="s">
        <v>119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69</v>
      </c>
      <c r="D63" s="41"/>
      <c r="E63" s="41"/>
      <c r="F63" s="41"/>
      <c r="G63" s="41"/>
      <c r="H63" s="41"/>
      <c r="I63" s="41"/>
      <c r="J63" s="103">
        <f>J86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120</v>
      </c>
    </row>
    <row r="64" s="9" customFormat="1" ht="24.96" customHeight="1">
      <c r="A64" s="9"/>
      <c r="B64" s="175"/>
      <c r="C64" s="176"/>
      <c r="D64" s="177" t="s">
        <v>470</v>
      </c>
      <c r="E64" s="178"/>
      <c r="F64" s="178"/>
      <c r="G64" s="178"/>
      <c r="H64" s="178"/>
      <c r="I64" s="178"/>
      <c r="J64" s="179">
        <f>J87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4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4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124</v>
      </c>
      <c r="D71" s="41"/>
      <c r="E71" s="41"/>
      <c r="F71" s="41"/>
      <c r="G71" s="41"/>
      <c r="H71" s="41"/>
      <c r="I71" s="41"/>
      <c r="J71" s="41"/>
      <c r="K71" s="4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70" t="str">
        <f>E7</f>
        <v>Velký Borek - větrolam podél cesty HPC2</v>
      </c>
      <c r="F74" s="33"/>
      <c r="G74" s="33"/>
      <c r="H74" s="33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1" customFormat="1" ht="12" customHeight="1">
      <c r="B75" s="22"/>
      <c r="C75" s="33" t="s">
        <v>111</v>
      </c>
      <c r="D75" s="23"/>
      <c r="E75" s="23"/>
      <c r="F75" s="23"/>
      <c r="G75" s="23"/>
      <c r="H75" s="23"/>
      <c r="I75" s="23"/>
      <c r="J75" s="23"/>
      <c r="K75" s="23"/>
      <c r="L75" s="21"/>
    </row>
    <row r="76" s="2" customFormat="1" ht="16.5" customHeight="1">
      <c r="A76" s="39"/>
      <c r="B76" s="40"/>
      <c r="C76" s="41"/>
      <c r="D76" s="41"/>
      <c r="E76" s="170" t="s">
        <v>428</v>
      </c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113</v>
      </c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70" t="str">
        <f>E11</f>
        <v>SO-03.2 - Odpočinkové místo - péče ve 3. roce</v>
      </c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21</v>
      </c>
      <c r="D80" s="41"/>
      <c r="E80" s="41"/>
      <c r="F80" s="28" t="str">
        <f>F14</f>
        <v xml:space="preserve"> </v>
      </c>
      <c r="G80" s="41"/>
      <c r="H80" s="41"/>
      <c r="I80" s="33" t="s">
        <v>23</v>
      </c>
      <c r="J80" s="73" t="str">
        <f>IF(J14="","",J14)</f>
        <v>3. 11. 2022</v>
      </c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5.65" customHeight="1">
      <c r="A82" s="39"/>
      <c r="B82" s="40"/>
      <c r="C82" s="33" t="s">
        <v>25</v>
      </c>
      <c r="D82" s="41"/>
      <c r="E82" s="41"/>
      <c r="F82" s="28" t="str">
        <f>E17</f>
        <v>ČR SPÚ, pobočka Mělník</v>
      </c>
      <c r="G82" s="41"/>
      <c r="H82" s="41"/>
      <c r="I82" s="33" t="s">
        <v>31</v>
      </c>
      <c r="J82" s="37" t="str">
        <f>E23</f>
        <v>ATELIER FONTES s.r.o.</v>
      </c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25.65" customHeight="1">
      <c r="A83" s="39"/>
      <c r="B83" s="40"/>
      <c r="C83" s="33" t="s">
        <v>29</v>
      </c>
      <c r="D83" s="41"/>
      <c r="E83" s="41"/>
      <c r="F83" s="28" t="str">
        <f>IF(E20="","",E20)</f>
        <v>Vyplň údaj</v>
      </c>
      <c r="G83" s="41"/>
      <c r="H83" s="41"/>
      <c r="I83" s="33" t="s">
        <v>34</v>
      </c>
      <c r="J83" s="37" t="str">
        <f>E26</f>
        <v>ATELIER FONTES s.r.o.</v>
      </c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0.32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1" customFormat="1" ht="29.28" customHeight="1">
      <c r="A85" s="186"/>
      <c r="B85" s="187"/>
      <c r="C85" s="188" t="s">
        <v>125</v>
      </c>
      <c r="D85" s="189" t="s">
        <v>56</v>
      </c>
      <c r="E85" s="189" t="s">
        <v>52</v>
      </c>
      <c r="F85" s="189" t="s">
        <v>53</v>
      </c>
      <c r="G85" s="189" t="s">
        <v>126</v>
      </c>
      <c r="H85" s="189" t="s">
        <v>127</v>
      </c>
      <c r="I85" s="189" t="s">
        <v>128</v>
      </c>
      <c r="J85" s="189" t="s">
        <v>119</v>
      </c>
      <c r="K85" s="190" t="s">
        <v>129</v>
      </c>
      <c r="L85" s="191"/>
      <c r="M85" s="93" t="s">
        <v>19</v>
      </c>
      <c r="N85" s="94" t="s">
        <v>41</v>
      </c>
      <c r="O85" s="94" t="s">
        <v>130</v>
      </c>
      <c r="P85" s="94" t="s">
        <v>131</v>
      </c>
      <c r="Q85" s="94" t="s">
        <v>132</v>
      </c>
      <c r="R85" s="94" t="s">
        <v>133</v>
      </c>
      <c r="S85" s="94" t="s">
        <v>134</v>
      </c>
      <c r="T85" s="95" t="s">
        <v>135</v>
      </c>
      <c r="U85" s="186"/>
      <c r="V85" s="186"/>
      <c r="W85" s="186"/>
      <c r="X85" s="186"/>
      <c r="Y85" s="186"/>
      <c r="Z85" s="186"/>
      <c r="AA85" s="186"/>
      <c r="AB85" s="186"/>
      <c r="AC85" s="186"/>
      <c r="AD85" s="186"/>
      <c r="AE85" s="186"/>
    </row>
    <row r="86" s="2" customFormat="1" ht="22.8" customHeight="1">
      <c r="A86" s="39"/>
      <c r="B86" s="40"/>
      <c r="C86" s="100" t="s">
        <v>136</v>
      </c>
      <c r="D86" s="41"/>
      <c r="E86" s="41"/>
      <c r="F86" s="41"/>
      <c r="G86" s="41"/>
      <c r="H86" s="41"/>
      <c r="I86" s="41"/>
      <c r="J86" s="192">
        <f>BK86</f>
        <v>0</v>
      </c>
      <c r="K86" s="41"/>
      <c r="L86" s="45"/>
      <c r="M86" s="96"/>
      <c r="N86" s="193"/>
      <c r="O86" s="97"/>
      <c r="P86" s="194">
        <f>P87</f>
        <v>0</v>
      </c>
      <c r="Q86" s="97"/>
      <c r="R86" s="194">
        <f>R87</f>
        <v>0</v>
      </c>
      <c r="S86" s="97"/>
      <c r="T86" s="195">
        <f>T87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70</v>
      </c>
      <c r="AU86" s="18" t="s">
        <v>120</v>
      </c>
      <c r="BK86" s="196">
        <f>BK87</f>
        <v>0</v>
      </c>
    </row>
    <row r="87" s="12" customFormat="1" ht="25.92" customHeight="1">
      <c r="A87" s="12"/>
      <c r="B87" s="197"/>
      <c r="C87" s="198"/>
      <c r="D87" s="199" t="s">
        <v>70</v>
      </c>
      <c r="E87" s="200" t="s">
        <v>471</v>
      </c>
      <c r="F87" s="200" t="s">
        <v>472</v>
      </c>
      <c r="G87" s="198"/>
      <c r="H87" s="198"/>
      <c r="I87" s="201"/>
      <c r="J87" s="202">
        <f>BK87</f>
        <v>0</v>
      </c>
      <c r="K87" s="198"/>
      <c r="L87" s="203"/>
      <c r="M87" s="204"/>
      <c r="N87" s="205"/>
      <c r="O87" s="205"/>
      <c r="P87" s="206">
        <f>SUM(P88:P91)</f>
        <v>0</v>
      </c>
      <c r="Q87" s="205"/>
      <c r="R87" s="206">
        <f>SUM(R88:R91)</f>
        <v>0</v>
      </c>
      <c r="S87" s="205"/>
      <c r="T87" s="207">
        <f>SUM(T88:T91)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8" t="s">
        <v>146</v>
      </c>
      <c r="AT87" s="209" t="s">
        <v>70</v>
      </c>
      <c r="AU87" s="209" t="s">
        <v>71</v>
      </c>
      <c r="AY87" s="208" t="s">
        <v>139</v>
      </c>
      <c r="BK87" s="210">
        <f>SUM(BK88:BK91)</f>
        <v>0</v>
      </c>
    </row>
    <row r="88" s="2" customFormat="1" ht="16.5" customHeight="1">
      <c r="A88" s="39"/>
      <c r="B88" s="40"/>
      <c r="C88" s="213" t="s">
        <v>78</v>
      </c>
      <c r="D88" s="213" t="s">
        <v>141</v>
      </c>
      <c r="E88" s="214" t="s">
        <v>473</v>
      </c>
      <c r="F88" s="215" t="s">
        <v>474</v>
      </c>
      <c r="G88" s="216" t="s">
        <v>156</v>
      </c>
      <c r="H88" s="217">
        <v>1</v>
      </c>
      <c r="I88" s="218"/>
      <c r="J88" s="219">
        <f>ROUND(I88*H88,2)</f>
        <v>0</v>
      </c>
      <c r="K88" s="215" t="s">
        <v>19</v>
      </c>
      <c r="L88" s="45"/>
      <c r="M88" s="220" t="s">
        <v>19</v>
      </c>
      <c r="N88" s="221" t="s">
        <v>42</v>
      </c>
      <c r="O88" s="85"/>
      <c r="P88" s="222">
        <f>O88*H88</f>
        <v>0</v>
      </c>
      <c r="Q88" s="222">
        <v>0</v>
      </c>
      <c r="R88" s="222">
        <f>Q88*H88</f>
        <v>0</v>
      </c>
      <c r="S88" s="222">
        <v>0</v>
      </c>
      <c r="T88" s="223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24" t="s">
        <v>475</v>
      </c>
      <c r="AT88" s="224" t="s">
        <v>141</v>
      </c>
      <c r="AU88" s="224" t="s">
        <v>78</v>
      </c>
      <c r="AY88" s="18" t="s">
        <v>139</v>
      </c>
      <c r="BE88" s="225">
        <f>IF(N88="základní",J88,0)</f>
        <v>0</v>
      </c>
      <c r="BF88" s="225">
        <f>IF(N88="snížená",J88,0)</f>
        <v>0</v>
      </c>
      <c r="BG88" s="225">
        <f>IF(N88="zákl. přenesená",J88,0)</f>
        <v>0</v>
      </c>
      <c r="BH88" s="225">
        <f>IF(N88="sníž. přenesená",J88,0)</f>
        <v>0</v>
      </c>
      <c r="BI88" s="225">
        <f>IF(N88="nulová",J88,0)</f>
        <v>0</v>
      </c>
      <c r="BJ88" s="18" t="s">
        <v>78</v>
      </c>
      <c r="BK88" s="225">
        <f>ROUND(I88*H88,2)</f>
        <v>0</v>
      </c>
      <c r="BL88" s="18" t="s">
        <v>475</v>
      </c>
      <c r="BM88" s="224" t="s">
        <v>476</v>
      </c>
    </row>
    <row r="89" s="2" customFormat="1" ht="16.5" customHeight="1">
      <c r="A89" s="39"/>
      <c r="B89" s="40"/>
      <c r="C89" s="213" t="s">
        <v>80</v>
      </c>
      <c r="D89" s="213" t="s">
        <v>141</v>
      </c>
      <c r="E89" s="214" t="s">
        <v>477</v>
      </c>
      <c r="F89" s="215" t="s">
        <v>478</v>
      </c>
      <c r="G89" s="216" t="s">
        <v>479</v>
      </c>
      <c r="H89" s="217">
        <v>8</v>
      </c>
      <c r="I89" s="218"/>
      <c r="J89" s="219">
        <f>ROUND(I89*H89,2)</f>
        <v>0</v>
      </c>
      <c r="K89" s="215" t="s">
        <v>145</v>
      </c>
      <c r="L89" s="45"/>
      <c r="M89" s="220" t="s">
        <v>19</v>
      </c>
      <c r="N89" s="221" t="s">
        <v>42</v>
      </c>
      <c r="O89" s="85"/>
      <c r="P89" s="222">
        <f>O89*H89</f>
        <v>0</v>
      </c>
      <c r="Q89" s="222">
        <v>0</v>
      </c>
      <c r="R89" s="222">
        <f>Q89*H89</f>
        <v>0</v>
      </c>
      <c r="S89" s="222">
        <v>0</v>
      </c>
      <c r="T89" s="223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24" t="s">
        <v>475</v>
      </c>
      <c r="AT89" s="224" t="s">
        <v>141</v>
      </c>
      <c r="AU89" s="224" t="s">
        <v>78</v>
      </c>
      <c r="AY89" s="18" t="s">
        <v>139</v>
      </c>
      <c r="BE89" s="225">
        <f>IF(N89="základní",J89,0)</f>
        <v>0</v>
      </c>
      <c r="BF89" s="225">
        <f>IF(N89="snížená",J89,0)</f>
        <v>0</v>
      </c>
      <c r="BG89" s="225">
        <f>IF(N89="zákl. přenesená",J89,0)</f>
        <v>0</v>
      </c>
      <c r="BH89" s="225">
        <f>IF(N89="sníž. přenesená",J89,0)</f>
        <v>0</v>
      </c>
      <c r="BI89" s="225">
        <f>IF(N89="nulová",J89,0)</f>
        <v>0</v>
      </c>
      <c r="BJ89" s="18" t="s">
        <v>78</v>
      </c>
      <c r="BK89" s="225">
        <f>ROUND(I89*H89,2)</f>
        <v>0</v>
      </c>
      <c r="BL89" s="18" t="s">
        <v>475</v>
      </c>
      <c r="BM89" s="224" t="s">
        <v>480</v>
      </c>
    </row>
    <row r="90" s="2" customFormat="1">
      <c r="A90" s="39"/>
      <c r="B90" s="40"/>
      <c r="C90" s="41"/>
      <c r="D90" s="226" t="s">
        <v>148</v>
      </c>
      <c r="E90" s="41"/>
      <c r="F90" s="227" t="s">
        <v>481</v>
      </c>
      <c r="G90" s="41"/>
      <c r="H90" s="41"/>
      <c r="I90" s="228"/>
      <c r="J90" s="41"/>
      <c r="K90" s="41"/>
      <c r="L90" s="45"/>
      <c r="M90" s="229"/>
      <c r="N90" s="230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148</v>
      </c>
      <c r="AU90" s="18" t="s">
        <v>78</v>
      </c>
    </row>
    <row r="91" s="2" customFormat="1">
      <c r="A91" s="39"/>
      <c r="B91" s="40"/>
      <c r="C91" s="41"/>
      <c r="D91" s="231" t="s">
        <v>150</v>
      </c>
      <c r="E91" s="41"/>
      <c r="F91" s="232" t="s">
        <v>482</v>
      </c>
      <c r="G91" s="41"/>
      <c r="H91" s="41"/>
      <c r="I91" s="228"/>
      <c r="J91" s="41"/>
      <c r="K91" s="41"/>
      <c r="L91" s="45"/>
      <c r="M91" s="265"/>
      <c r="N91" s="266"/>
      <c r="O91" s="267"/>
      <c r="P91" s="267"/>
      <c r="Q91" s="267"/>
      <c r="R91" s="267"/>
      <c r="S91" s="267"/>
      <c r="T91" s="268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150</v>
      </c>
      <c r="AU91" s="18" t="s">
        <v>78</v>
      </c>
    </row>
    <row r="92" s="2" customFormat="1" ht="6.96" customHeight="1">
      <c r="A92" s="39"/>
      <c r="B92" s="60"/>
      <c r="C92" s="61"/>
      <c r="D92" s="61"/>
      <c r="E92" s="61"/>
      <c r="F92" s="61"/>
      <c r="G92" s="61"/>
      <c r="H92" s="61"/>
      <c r="I92" s="61"/>
      <c r="J92" s="61"/>
      <c r="K92" s="61"/>
      <c r="L92" s="45"/>
      <c r="M92" s="39"/>
      <c r="O92" s="39"/>
      <c r="P92" s="39"/>
      <c r="Q92" s="39"/>
      <c r="R92" s="39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</sheetData>
  <sheetProtection sheet="1" autoFilter="0" formatColumns="0" formatRows="0" objects="1" scenarios="1" spinCount="100000" saltValue="w16ADr5w4NfIev7pFFEO5G6dG/Ot81lcazPtfDTPxn8bhIUpPIMyyEZiBJJQOh2nCCjDn8bYsyMkxQ7vWCW8zQ==" hashValue="3IlBG3KWX9RK9SWR/Cl7e5Ri5Zs1RUw9UlNd1bxfMaMKD9yqfpMuOZIgKMc6r1UeyrwQjNp9ehbDo01wmCvlJQ==" algorithmName="SHA-512" password="CC35"/>
  <autoFilter ref="C85:K9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hyperlinks>
    <hyperlink ref="F90" r:id="rId1" display="https://podminky.urs.cz/item/CS_URS_2023_02/HZS2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109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80</v>
      </c>
    </row>
    <row r="4" s="1" customFormat="1" ht="24.96" customHeight="1">
      <c r="B4" s="21"/>
      <c r="D4" s="141" t="s">
        <v>110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Velký Borek - větrolam podél cesty HPC2</v>
      </c>
      <c r="F7" s="143"/>
      <c r="G7" s="143"/>
      <c r="H7" s="143"/>
      <c r="L7" s="21"/>
    </row>
    <row r="8" s="2" customFormat="1" ht="12" customHeight="1">
      <c r="A8" s="39"/>
      <c r="B8" s="45"/>
      <c r="C8" s="39"/>
      <c r="D8" s="143" t="s">
        <v>111</v>
      </c>
      <c r="E8" s="39"/>
      <c r="F8" s="39"/>
      <c r="G8" s="39"/>
      <c r="H8" s="39"/>
      <c r="I8" s="39"/>
      <c r="J8" s="39"/>
      <c r="K8" s="39"/>
      <c r="L8" s="14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483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34" t="s">
        <v>19</v>
      </c>
      <c r="G11" s="39"/>
      <c r="H11" s="39"/>
      <c r="I11" s="143" t="s">
        <v>20</v>
      </c>
      <c r="J11" s="134" t="s">
        <v>19</v>
      </c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21</v>
      </c>
      <c r="E12" s="39"/>
      <c r="F12" s="134" t="s">
        <v>115</v>
      </c>
      <c r="G12" s="39"/>
      <c r="H12" s="39"/>
      <c r="I12" s="143" t="s">
        <v>23</v>
      </c>
      <c r="J12" s="147" t="str">
        <f>'Rekapitulace stavby'!AN8</f>
        <v>3. 11. 2022</v>
      </c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25</v>
      </c>
      <c r="E14" s="39"/>
      <c r="F14" s="39"/>
      <c r="G14" s="39"/>
      <c r="H14" s="39"/>
      <c r="I14" s="143" t="s">
        <v>26</v>
      </c>
      <c r="J14" s="134" t="s">
        <v>19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4" t="s">
        <v>27</v>
      </c>
      <c r="F15" s="39"/>
      <c r="G15" s="39"/>
      <c r="H15" s="39"/>
      <c r="I15" s="143" t="s">
        <v>28</v>
      </c>
      <c r="J15" s="134" t="s">
        <v>19</v>
      </c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29</v>
      </c>
      <c r="E17" s="39"/>
      <c r="F17" s="39"/>
      <c r="G17" s="39"/>
      <c r="H17" s="39"/>
      <c r="I17" s="143" t="s">
        <v>26</v>
      </c>
      <c r="J17" s="34" t="str">
        <f>'Rekapitulace stavby'!AN13</f>
        <v>Vyplň údaj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4"/>
      <c r="G18" s="134"/>
      <c r="H18" s="134"/>
      <c r="I18" s="143" t="s">
        <v>28</v>
      </c>
      <c r="J18" s="34" t="str">
        <f>'Rekapitulace stavby'!AN14</f>
        <v>Vyplň údaj</v>
      </c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31</v>
      </c>
      <c r="E20" s="39"/>
      <c r="F20" s="39"/>
      <c r="G20" s="39"/>
      <c r="H20" s="39"/>
      <c r="I20" s="143" t="s">
        <v>26</v>
      </c>
      <c r="J20" s="134" t="s">
        <v>19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4" t="s">
        <v>116</v>
      </c>
      <c r="F21" s="39"/>
      <c r="G21" s="39"/>
      <c r="H21" s="39"/>
      <c r="I21" s="143" t="s">
        <v>28</v>
      </c>
      <c r="J21" s="134" t="s">
        <v>19</v>
      </c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34</v>
      </c>
      <c r="E23" s="39"/>
      <c r="F23" s="39"/>
      <c r="G23" s="39"/>
      <c r="H23" s="39"/>
      <c r="I23" s="143" t="s">
        <v>26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4" t="s">
        <v>116</v>
      </c>
      <c r="F24" s="39"/>
      <c r="G24" s="39"/>
      <c r="H24" s="39"/>
      <c r="I24" s="143" t="s">
        <v>28</v>
      </c>
      <c r="J24" s="134" t="s">
        <v>19</v>
      </c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35</v>
      </c>
      <c r="E26" s="39"/>
      <c r="F26" s="39"/>
      <c r="G26" s="39"/>
      <c r="H26" s="39"/>
      <c r="I26" s="39"/>
      <c r="J26" s="39"/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8"/>
      <c r="B27" s="149"/>
      <c r="C27" s="148"/>
      <c r="D27" s="148"/>
      <c r="E27" s="150" t="s">
        <v>19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2"/>
      <c r="E29" s="152"/>
      <c r="F29" s="152"/>
      <c r="G29" s="152"/>
      <c r="H29" s="152"/>
      <c r="I29" s="152"/>
      <c r="J29" s="152"/>
      <c r="K29" s="152"/>
      <c r="L29" s="14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37</v>
      </c>
      <c r="E30" s="39"/>
      <c r="F30" s="39"/>
      <c r="G30" s="39"/>
      <c r="H30" s="39"/>
      <c r="I30" s="39"/>
      <c r="J30" s="154">
        <f>ROUND(J82, 2)</f>
        <v>0</v>
      </c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39</v>
      </c>
      <c r="G32" s="39"/>
      <c r="H32" s="39"/>
      <c r="I32" s="155" t="s">
        <v>38</v>
      </c>
      <c r="J32" s="155" t="s">
        <v>40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6" t="s">
        <v>41</v>
      </c>
      <c r="E33" s="143" t="s">
        <v>42</v>
      </c>
      <c r="F33" s="157">
        <f>ROUND((SUM(BE82:BE100)),  2)</f>
        <v>0</v>
      </c>
      <c r="G33" s="39"/>
      <c r="H33" s="39"/>
      <c r="I33" s="158">
        <v>0.20999999999999999</v>
      </c>
      <c r="J33" s="157">
        <f>ROUND(((SUM(BE82:BE100))*I33),  2)</f>
        <v>0</v>
      </c>
      <c r="K33" s="39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43</v>
      </c>
      <c r="F34" s="157">
        <f>ROUND((SUM(BF82:BF100)),  2)</f>
        <v>0</v>
      </c>
      <c r="G34" s="39"/>
      <c r="H34" s="39"/>
      <c r="I34" s="158">
        <v>0.14999999999999999</v>
      </c>
      <c r="J34" s="157">
        <f>ROUND(((SUM(BF82:BF100))*I34),  2)</f>
        <v>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44</v>
      </c>
      <c r="F35" s="157">
        <f>ROUND((SUM(BG82:BG100)),  2)</f>
        <v>0</v>
      </c>
      <c r="G35" s="39"/>
      <c r="H35" s="39"/>
      <c r="I35" s="158">
        <v>0.20999999999999999</v>
      </c>
      <c r="J35" s="157">
        <f>0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45</v>
      </c>
      <c r="F36" s="157">
        <f>ROUND((SUM(BH82:BH100)),  2)</f>
        <v>0</v>
      </c>
      <c r="G36" s="39"/>
      <c r="H36" s="39"/>
      <c r="I36" s="158">
        <v>0.14999999999999999</v>
      </c>
      <c r="J36" s="157">
        <f>0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46</v>
      </c>
      <c r="F37" s="157">
        <f>ROUND((SUM(BI82:BI100)),  2)</f>
        <v>0</v>
      </c>
      <c r="G37" s="39"/>
      <c r="H37" s="39"/>
      <c r="I37" s="158">
        <v>0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9"/>
      <c r="D39" s="160" t="s">
        <v>47</v>
      </c>
      <c r="E39" s="161"/>
      <c r="F39" s="161"/>
      <c r="G39" s="162" t="s">
        <v>48</v>
      </c>
      <c r="H39" s="163" t="s">
        <v>49</v>
      </c>
      <c r="I39" s="161"/>
      <c r="J39" s="164">
        <f>SUM(J30:J37)</f>
        <v>0</v>
      </c>
      <c r="K39" s="165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6"/>
      <c r="C40" s="167"/>
      <c r="D40" s="167"/>
      <c r="E40" s="167"/>
      <c r="F40" s="167"/>
      <c r="G40" s="167"/>
      <c r="H40" s="167"/>
      <c r="I40" s="167"/>
      <c r="J40" s="167"/>
      <c r="K40" s="167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117</v>
      </c>
      <c r="D45" s="41"/>
      <c r="E45" s="41"/>
      <c r="F45" s="41"/>
      <c r="G45" s="41"/>
      <c r="H45" s="41"/>
      <c r="I45" s="41"/>
      <c r="J45" s="41"/>
      <c r="K45" s="41"/>
      <c r="L45" s="14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0" t="str">
        <f>E7</f>
        <v>Velký Borek - větrolam podél cesty HPC2</v>
      </c>
      <c r="F48" s="33"/>
      <c r="G48" s="33"/>
      <c r="H48" s="33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111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VRN - Vedlejší rozpočtové náklady</v>
      </c>
      <c r="F50" s="41"/>
      <c r="G50" s="41"/>
      <c r="H50" s="41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4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3. 11. 2022</v>
      </c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ČR SPÚ, pobočka Mělník</v>
      </c>
      <c r="G54" s="41"/>
      <c r="H54" s="41"/>
      <c r="I54" s="33" t="s">
        <v>31</v>
      </c>
      <c r="J54" s="37" t="str">
        <f>E21</f>
        <v>ATELIER FONTES s.r.o.</v>
      </c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5.6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ATELIER FONTES s.r.o.</v>
      </c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1" t="s">
        <v>118</v>
      </c>
      <c r="D57" s="172"/>
      <c r="E57" s="172"/>
      <c r="F57" s="172"/>
      <c r="G57" s="172"/>
      <c r="H57" s="172"/>
      <c r="I57" s="172"/>
      <c r="J57" s="173" t="s">
        <v>119</v>
      </c>
      <c r="K57" s="172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4" t="s">
        <v>69</v>
      </c>
      <c r="D59" s="41"/>
      <c r="E59" s="41"/>
      <c r="F59" s="41"/>
      <c r="G59" s="41"/>
      <c r="H59" s="41"/>
      <c r="I59" s="41"/>
      <c r="J59" s="103">
        <f>J82</f>
        <v>0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120</v>
      </c>
    </row>
    <row r="60" s="9" customFormat="1" ht="24.96" customHeight="1">
      <c r="A60" s="9"/>
      <c r="B60" s="175"/>
      <c r="C60" s="176"/>
      <c r="D60" s="177" t="s">
        <v>483</v>
      </c>
      <c r="E60" s="178"/>
      <c r="F60" s="178"/>
      <c r="G60" s="178"/>
      <c r="H60" s="178"/>
      <c r="I60" s="178"/>
      <c r="J60" s="179">
        <f>J83</f>
        <v>0</v>
      </c>
      <c r="K60" s="176"/>
      <c r="L60" s="18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1"/>
      <c r="C61" s="126"/>
      <c r="D61" s="182" t="s">
        <v>484</v>
      </c>
      <c r="E61" s="183"/>
      <c r="F61" s="183"/>
      <c r="G61" s="183"/>
      <c r="H61" s="183"/>
      <c r="I61" s="183"/>
      <c r="J61" s="184">
        <f>J88</f>
        <v>0</v>
      </c>
      <c r="K61" s="126"/>
      <c r="L61" s="18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1"/>
      <c r="C62" s="126"/>
      <c r="D62" s="182" t="s">
        <v>485</v>
      </c>
      <c r="E62" s="183"/>
      <c r="F62" s="183"/>
      <c r="G62" s="183"/>
      <c r="H62" s="183"/>
      <c r="I62" s="183"/>
      <c r="J62" s="184">
        <f>J98</f>
        <v>0</v>
      </c>
      <c r="K62" s="126"/>
      <c r="L62" s="18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9"/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6.96" customHeight="1">
      <c r="A64" s="39"/>
      <c r="B64" s="60"/>
      <c r="C64" s="61"/>
      <c r="D64" s="61"/>
      <c r="E64" s="61"/>
      <c r="F64" s="61"/>
      <c r="G64" s="61"/>
      <c r="H64" s="61"/>
      <c r="I64" s="61"/>
      <c r="J64" s="61"/>
      <c r="K64" s="61"/>
      <c r="L64" s="14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8" s="2" customFormat="1" ht="6.96" customHeight="1">
      <c r="A68" s="39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24.96" customHeight="1">
      <c r="A69" s="39"/>
      <c r="B69" s="40"/>
      <c r="C69" s="24" t="s">
        <v>124</v>
      </c>
      <c r="D69" s="41"/>
      <c r="E69" s="41"/>
      <c r="F69" s="41"/>
      <c r="G69" s="41"/>
      <c r="H69" s="41"/>
      <c r="I69" s="41"/>
      <c r="J69" s="41"/>
      <c r="K69" s="41"/>
      <c r="L69" s="14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16</v>
      </c>
      <c r="D71" s="41"/>
      <c r="E71" s="41"/>
      <c r="F71" s="41"/>
      <c r="G71" s="41"/>
      <c r="H71" s="41"/>
      <c r="I71" s="41"/>
      <c r="J71" s="41"/>
      <c r="K71" s="4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170" t="str">
        <f>E7</f>
        <v>Velký Borek - větrolam podél cesty HPC2</v>
      </c>
      <c r="F72" s="33"/>
      <c r="G72" s="33"/>
      <c r="H72" s="33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111</v>
      </c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70" t="str">
        <f>E9</f>
        <v>VRN - Vedlejší rozpočtové náklady</v>
      </c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21</v>
      </c>
      <c r="D76" s="41"/>
      <c r="E76" s="41"/>
      <c r="F76" s="28" t="str">
        <f>F12</f>
        <v xml:space="preserve"> </v>
      </c>
      <c r="G76" s="41"/>
      <c r="H76" s="41"/>
      <c r="I76" s="33" t="s">
        <v>23</v>
      </c>
      <c r="J76" s="73" t="str">
        <f>IF(J12="","",J12)</f>
        <v>3. 11. 2022</v>
      </c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25.65" customHeight="1">
      <c r="A78" s="39"/>
      <c r="B78" s="40"/>
      <c r="C78" s="33" t="s">
        <v>25</v>
      </c>
      <c r="D78" s="41"/>
      <c r="E78" s="41"/>
      <c r="F78" s="28" t="str">
        <f>E15</f>
        <v>ČR SPÚ, pobočka Mělník</v>
      </c>
      <c r="G78" s="41"/>
      <c r="H78" s="41"/>
      <c r="I78" s="33" t="s">
        <v>31</v>
      </c>
      <c r="J78" s="37" t="str">
        <f>E21</f>
        <v>ATELIER FONTES s.r.o.</v>
      </c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25.65" customHeight="1">
      <c r="A79" s="39"/>
      <c r="B79" s="40"/>
      <c r="C79" s="33" t="s">
        <v>29</v>
      </c>
      <c r="D79" s="41"/>
      <c r="E79" s="41"/>
      <c r="F79" s="28" t="str">
        <f>IF(E18="","",E18)</f>
        <v>Vyplň údaj</v>
      </c>
      <c r="G79" s="41"/>
      <c r="H79" s="41"/>
      <c r="I79" s="33" t="s">
        <v>34</v>
      </c>
      <c r="J79" s="37" t="str">
        <f>E24</f>
        <v>ATELIER FONTES s.r.o.</v>
      </c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0.32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1" customFormat="1" ht="29.28" customHeight="1">
      <c r="A81" s="186"/>
      <c r="B81" s="187"/>
      <c r="C81" s="188" t="s">
        <v>125</v>
      </c>
      <c r="D81" s="189" t="s">
        <v>56</v>
      </c>
      <c r="E81" s="189" t="s">
        <v>52</v>
      </c>
      <c r="F81" s="189" t="s">
        <v>53</v>
      </c>
      <c r="G81" s="189" t="s">
        <v>126</v>
      </c>
      <c r="H81" s="189" t="s">
        <v>127</v>
      </c>
      <c r="I81" s="189" t="s">
        <v>128</v>
      </c>
      <c r="J81" s="189" t="s">
        <v>119</v>
      </c>
      <c r="K81" s="190" t="s">
        <v>129</v>
      </c>
      <c r="L81" s="191"/>
      <c r="M81" s="93" t="s">
        <v>19</v>
      </c>
      <c r="N81" s="94" t="s">
        <v>41</v>
      </c>
      <c r="O81" s="94" t="s">
        <v>130</v>
      </c>
      <c r="P81" s="94" t="s">
        <v>131</v>
      </c>
      <c r="Q81" s="94" t="s">
        <v>132</v>
      </c>
      <c r="R81" s="94" t="s">
        <v>133</v>
      </c>
      <c r="S81" s="94" t="s">
        <v>134</v>
      </c>
      <c r="T81" s="95" t="s">
        <v>135</v>
      </c>
      <c r="U81" s="186"/>
      <c r="V81" s="186"/>
      <c r="W81" s="186"/>
      <c r="X81" s="186"/>
      <c r="Y81" s="186"/>
      <c r="Z81" s="186"/>
      <c r="AA81" s="186"/>
      <c r="AB81" s="186"/>
      <c r="AC81" s="186"/>
      <c r="AD81" s="186"/>
      <c r="AE81" s="186"/>
    </row>
    <row r="82" s="2" customFormat="1" ht="22.8" customHeight="1">
      <c r="A82" s="39"/>
      <c r="B82" s="40"/>
      <c r="C82" s="100" t="s">
        <v>136</v>
      </c>
      <c r="D82" s="41"/>
      <c r="E82" s="41"/>
      <c r="F82" s="41"/>
      <c r="G82" s="41"/>
      <c r="H82" s="41"/>
      <c r="I82" s="41"/>
      <c r="J82" s="192">
        <f>BK82</f>
        <v>0</v>
      </c>
      <c r="K82" s="41"/>
      <c r="L82" s="45"/>
      <c r="M82" s="96"/>
      <c r="N82" s="193"/>
      <c r="O82" s="97"/>
      <c r="P82" s="194">
        <f>P83</f>
        <v>0</v>
      </c>
      <c r="Q82" s="97"/>
      <c r="R82" s="194">
        <f>R83</f>
        <v>0</v>
      </c>
      <c r="S82" s="97"/>
      <c r="T82" s="195">
        <f>T83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T82" s="18" t="s">
        <v>70</v>
      </c>
      <c r="AU82" s="18" t="s">
        <v>120</v>
      </c>
      <c r="BK82" s="196">
        <f>BK83</f>
        <v>0</v>
      </c>
    </row>
    <row r="83" s="12" customFormat="1" ht="25.92" customHeight="1">
      <c r="A83" s="12"/>
      <c r="B83" s="197"/>
      <c r="C83" s="198"/>
      <c r="D83" s="199" t="s">
        <v>70</v>
      </c>
      <c r="E83" s="200" t="s">
        <v>107</v>
      </c>
      <c r="F83" s="200" t="s">
        <v>108</v>
      </c>
      <c r="G83" s="198"/>
      <c r="H83" s="198"/>
      <c r="I83" s="201"/>
      <c r="J83" s="202">
        <f>BK83</f>
        <v>0</v>
      </c>
      <c r="K83" s="198"/>
      <c r="L83" s="203"/>
      <c r="M83" s="204"/>
      <c r="N83" s="205"/>
      <c r="O83" s="205"/>
      <c r="P83" s="206">
        <f>P84+SUM(P85:P88)+P98</f>
        <v>0</v>
      </c>
      <c r="Q83" s="205"/>
      <c r="R83" s="206">
        <f>R84+SUM(R85:R88)+R98</f>
        <v>0</v>
      </c>
      <c r="S83" s="205"/>
      <c r="T83" s="207">
        <f>T84+SUM(T85:T88)+T98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8" t="s">
        <v>171</v>
      </c>
      <c r="AT83" s="209" t="s">
        <v>70</v>
      </c>
      <c r="AU83" s="209" t="s">
        <v>71</v>
      </c>
      <c r="AY83" s="208" t="s">
        <v>139</v>
      </c>
      <c r="BK83" s="210">
        <f>BK84+SUM(BK85:BK88)+BK98</f>
        <v>0</v>
      </c>
    </row>
    <row r="84" s="2" customFormat="1" ht="16.5" customHeight="1">
      <c r="A84" s="39"/>
      <c r="B84" s="40"/>
      <c r="C84" s="213" t="s">
        <v>78</v>
      </c>
      <c r="D84" s="213" t="s">
        <v>141</v>
      </c>
      <c r="E84" s="214" t="s">
        <v>486</v>
      </c>
      <c r="F84" s="215" t="s">
        <v>487</v>
      </c>
      <c r="G84" s="216" t="s">
        <v>488</v>
      </c>
      <c r="H84" s="217">
        <v>1</v>
      </c>
      <c r="I84" s="218"/>
      <c r="J84" s="219">
        <f>ROUND(I84*H84,2)</f>
        <v>0</v>
      </c>
      <c r="K84" s="215" t="s">
        <v>19</v>
      </c>
      <c r="L84" s="45"/>
      <c r="M84" s="220" t="s">
        <v>19</v>
      </c>
      <c r="N84" s="221" t="s">
        <v>42</v>
      </c>
      <c r="O84" s="85"/>
      <c r="P84" s="222">
        <f>O84*H84</f>
        <v>0</v>
      </c>
      <c r="Q84" s="222">
        <v>0</v>
      </c>
      <c r="R84" s="222">
        <f>Q84*H84</f>
        <v>0</v>
      </c>
      <c r="S84" s="222">
        <v>0</v>
      </c>
      <c r="T84" s="223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24" t="s">
        <v>466</v>
      </c>
      <c r="AT84" s="224" t="s">
        <v>141</v>
      </c>
      <c r="AU84" s="224" t="s">
        <v>78</v>
      </c>
      <c r="AY84" s="18" t="s">
        <v>139</v>
      </c>
      <c r="BE84" s="225">
        <f>IF(N84="základní",J84,0)</f>
        <v>0</v>
      </c>
      <c r="BF84" s="225">
        <f>IF(N84="snížená",J84,0)</f>
        <v>0</v>
      </c>
      <c r="BG84" s="225">
        <f>IF(N84="zákl. přenesená",J84,0)</f>
        <v>0</v>
      </c>
      <c r="BH84" s="225">
        <f>IF(N84="sníž. přenesená",J84,0)</f>
        <v>0</v>
      </c>
      <c r="BI84" s="225">
        <f>IF(N84="nulová",J84,0)</f>
        <v>0</v>
      </c>
      <c r="BJ84" s="18" t="s">
        <v>78</v>
      </c>
      <c r="BK84" s="225">
        <f>ROUND(I84*H84,2)</f>
        <v>0</v>
      </c>
      <c r="BL84" s="18" t="s">
        <v>466</v>
      </c>
      <c r="BM84" s="224" t="s">
        <v>489</v>
      </c>
    </row>
    <row r="85" s="2" customFormat="1" ht="16.5" customHeight="1">
      <c r="A85" s="39"/>
      <c r="B85" s="40"/>
      <c r="C85" s="213" t="s">
        <v>80</v>
      </c>
      <c r="D85" s="213" t="s">
        <v>141</v>
      </c>
      <c r="E85" s="214" t="s">
        <v>490</v>
      </c>
      <c r="F85" s="215" t="s">
        <v>491</v>
      </c>
      <c r="G85" s="216" t="s">
        <v>156</v>
      </c>
      <c r="H85" s="217">
        <v>2</v>
      </c>
      <c r="I85" s="218"/>
      <c r="J85" s="219">
        <f>ROUND(I85*H85,2)</f>
        <v>0</v>
      </c>
      <c r="K85" s="215" t="s">
        <v>445</v>
      </c>
      <c r="L85" s="45"/>
      <c r="M85" s="220" t="s">
        <v>19</v>
      </c>
      <c r="N85" s="221" t="s">
        <v>42</v>
      </c>
      <c r="O85" s="85"/>
      <c r="P85" s="222">
        <f>O85*H85</f>
        <v>0</v>
      </c>
      <c r="Q85" s="222">
        <v>0</v>
      </c>
      <c r="R85" s="222">
        <f>Q85*H85</f>
        <v>0</v>
      </c>
      <c r="S85" s="222">
        <v>0</v>
      </c>
      <c r="T85" s="223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24" t="s">
        <v>466</v>
      </c>
      <c r="AT85" s="224" t="s">
        <v>141</v>
      </c>
      <c r="AU85" s="224" t="s">
        <v>78</v>
      </c>
      <c r="AY85" s="18" t="s">
        <v>139</v>
      </c>
      <c r="BE85" s="225">
        <f>IF(N85="základní",J85,0)</f>
        <v>0</v>
      </c>
      <c r="BF85" s="225">
        <f>IF(N85="snížená",J85,0)</f>
        <v>0</v>
      </c>
      <c r="BG85" s="225">
        <f>IF(N85="zákl. přenesená",J85,0)</f>
        <v>0</v>
      </c>
      <c r="BH85" s="225">
        <f>IF(N85="sníž. přenesená",J85,0)</f>
        <v>0</v>
      </c>
      <c r="BI85" s="225">
        <f>IF(N85="nulová",J85,0)</f>
        <v>0</v>
      </c>
      <c r="BJ85" s="18" t="s">
        <v>78</v>
      </c>
      <c r="BK85" s="225">
        <f>ROUND(I85*H85,2)</f>
        <v>0</v>
      </c>
      <c r="BL85" s="18" t="s">
        <v>466</v>
      </c>
      <c r="BM85" s="224" t="s">
        <v>492</v>
      </c>
    </row>
    <row r="86" s="2" customFormat="1">
      <c r="A86" s="39"/>
      <c r="B86" s="40"/>
      <c r="C86" s="41"/>
      <c r="D86" s="226" t="s">
        <v>148</v>
      </c>
      <c r="E86" s="41"/>
      <c r="F86" s="227" t="s">
        <v>493</v>
      </c>
      <c r="G86" s="41"/>
      <c r="H86" s="41"/>
      <c r="I86" s="228"/>
      <c r="J86" s="41"/>
      <c r="K86" s="41"/>
      <c r="L86" s="45"/>
      <c r="M86" s="229"/>
      <c r="N86" s="230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148</v>
      </c>
      <c r="AU86" s="18" t="s">
        <v>78</v>
      </c>
    </row>
    <row r="87" s="2" customFormat="1">
      <c r="A87" s="39"/>
      <c r="B87" s="40"/>
      <c r="C87" s="41"/>
      <c r="D87" s="231" t="s">
        <v>150</v>
      </c>
      <c r="E87" s="41"/>
      <c r="F87" s="232" t="s">
        <v>494</v>
      </c>
      <c r="G87" s="41"/>
      <c r="H87" s="41"/>
      <c r="I87" s="228"/>
      <c r="J87" s="41"/>
      <c r="K87" s="41"/>
      <c r="L87" s="45"/>
      <c r="M87" s="229"/>
      <c r="N87" s="230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150</v>
      </c>
      <c r="AU87" s="18" t="s">
        <v>78</v>
      </c>
    </row>
    <row r="88" s="12" customFormat="1" ht="22.8" customHeight="1">
      <c r="A88" s="12"/>
      <c r="B88" s="197"/>
      <c r="C88" s="198"/>
      <c r="D88" s="199" t="s">
        <v>70</v>
      </c>
      <c r="E88" s="211" t="s">
        <v>495</v>
      </c>
      <c r="F88" s="211" t="s">
        <v>496</v>
      </c>
      <c r="G88" s="198"/>
      <c r="H88" s="198"/>
      <c r="I88" s="201"/>
      <c r="J88" s="212">
        <f>BK88</f>
        <v>0</v>
      </c>
      <c r="K88" s="198"/>
      <c r="L88" s="203"/>
      <c r="M88" s="204"/>
      <c r="N88" s="205"/>
      <c r="O88" s="205"/>
      <c r="P88" s="206">
        <f>SUM(P89:P97)</f>
        <v>0</v>
      </c>
      <c r="Q88" s="205"/>
      <c r="R88" s="206">
        <f>SUM(R89:R97)</f>
        <v>0</v>
      </c>
      <c r="S88" s="205"/>
      <c r="T88" s="207">
        <f>SUM(T89:T97)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8" t="s">
        <v>171</v>
      </c>
      <c r="AT88" s="209" t="s">
        <v>70</v>
      </c>
      <c r="AU88" s="209" t="s">
        <v>78</v>
      </c>
      <c r="AY88" s="208" t="s">
        <v>139</v>
      </c>
      <c r="BK88" s="210">
        <f>SUM(BK89:BK97)</f>
        <v>0</v>
      </c>
    </row>
    <row r="89" s="2" customFormat="1" ht="16.5" customHeight="1">
      <c r="A89" s="39"/>
      <c r="B89" s="40"/>
      <c r="C89" s="213" t="s">
        <v>159</v>
      </c>
      <c r="D89" s="213" t="s">
        <v>141</v>
      </c>
      <c r="E89" s="214" t="s">
        <v>497</v>
      </c>
      <c r="F89" s="215" t="s">
        <v>498</v>
      </c>
      <c r="G89" s="216" t="s">
        <v>499</v>
      </c>
      <c r="H89" s="217">
        <v>73</v>
      </c>
      <c r="I89" s="218"/>
      <c r="J89" s="219">
        <f>ROUND(I89*H89,2)</f>
        <v>0</v>
      </c>
      <c r="K89" s="215" t="s">
        <v>445</v>
      </c>
      <c r="L89" s="45"/>
      <c r="M89" s="220" t="s">
        <v>19</v>
      </c>
      <c r="N89" s="221" t="s">
        <v>42</v>
      </c>
      <c r="O89" s="85"/>
      <c r="P89" s="222">
        <f>O89*H89</f>
        <v>0</v>
      </c>
      <c r="Q89" s="222">
        <v>0</v>
      </c>
      <c r="R89" s="222">
        <f>Q89*H89</f>
        <v>0</v>
      </c>
      <c r="S89" s="222">
        <v>0</v>
      </c>
      <c r="T89" s="223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24" t="s">
        <v>466</v>
      </c>
      <c r="AT89" s="224" t="s">
        <v>141</v>
      </c>
      <c r="AU89" s="224" t="s">
        <v>80</v>
      </c>
      <c r="AY89" s="18" t="s">
        <v>139</v>
      </c>
      <c r="BE89" s="225">
        <f>IF(N89="základní",J89,0)</f>
        <v>0</v>
      </c>
      <c r="BF89" s="225">
        <f>IF(N89="snížená",J89,0)</f>
        <v>0</v>
      </c>
      <c r="BG89" s="225">
        <f>IF(N89="zákl. přenesená",J89,0)</f>
        <v>0</v>
      </c>
      <c r="BH89" s="225">
        <f>IF(N89="sníž. přenesená",J89,0)</f>
        <v>0</v>
      </c>
      <c r="BI89" s="225">
        <f>IF(N89="nulová",J89,0)</f>
        <v>0</v>
      </c>
      <c r="BJ89" s="18" t="s">
        <v>78</v>
      </c>
      <c r="BK89" s="225">
        <f>ROUND(I89*H89,2)</f>
        <v>0</v>
      </c>
      <c r="BL89" s="18" t="s">
        <v>466</v>
      </c>
      <c r="BM89" s="224" t="s">
        <v>500</v>
      </c>
    </row>
    <row r="90" s="2" customFormat="1">
      <c r="A90" s="39"/>
      <c r="B90" s="40"/>
      <c r="C90" s="41"/>
      <c r="D90" s="226" t="s">
        <v>148</v>
      </c>
      <c r="E90" s="41"/>
      <c r="F90" s="227" t="s">
        <v>501</v>
      </c>
      <c r="G90" s="41"/>
      <c r="H90" s="41"/>
      <c r="I90" s="228"/>
      <c r="J90" s="41"/>
      <c r="K90" s="41"/>
      <c r="L90" s="45"/>
      <c r="M90" s="229"/>
      <c r="N90" s="230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148</v>
      </c>
      <c r="AU90" s="18" t="s">
        <v>80</v>
      </c>
    </row>
    <row r="91" s="13" customFormat="1">
      <c r="A91" s="13"/>
      <c r="B91" s="233"/>
      <c r="C91" s="234"/>
      <c r="D91" s="231" t="s">
        <v>152</v>
      </c>
      <c r="E91" s="235" t="s">
        <v>19</v>
      </c>
      <c r="F91" s="236" t="s">
        <v>502</v>
      </c>
      <c r="G91" s="234"/>
      <c r="H91" s="237">
        <v>58</v>
      </c>
      <c r="I91" s="238"/>
      <c r="J91" s="234"/>
      <c r="K91" s="234"/>
      <c r="L91" s="239"/>
      <c r="M91" s="240"/>
      <c r="N91" s="241"/>
      <c r="O91" s="241"/>
      <c r="P91" s="241"/>
      <c r="Q91" s="241"/>
      <c r="R91" s="241"/>
      <c r="S91" s="241"/>
      <c r="T91" s="242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43" t="s">
        <v>152</v>
      </c>
      <c r="AU91" s="243" t="s">
        <v>80</v>
      </c>
      <c r="AV91" s="13" t="s">
        <v>80</v>
      </c>
      <c r="AW91" s="13" t="s">
        <v>33</v>
      </c>
      <c r="AX91" s="13" t="s">
        <v>71</v>
      </c>
      <c r="AY91" s="243" t="s">
        <v>139</v>
      </c>
    </row>
    <row r="92" s="13" customFormat="1">
      <c r="A92" s="13"/>
      <c r="B92" s="233"/>
      <c r="C92" s="234"/>
      <c r="D92" s="231" t="s">
        <v>152</v>
      </c>
      <c r="E92" s="235" t="s">
        <v>19</v>
      </c>
      <c r="F92" s="236" t="s">
        <v>503</v>
      </c>
      <c r="G92" s="234"/>
      <c r="H92" s="237">
        <v>5</v>
      </c>
      <c r="I92" s="238"/>
      <c r="J92" s="234"/>
      <c r="K92" s="234"/>
      <c r="L92" s="239"/>
      <c r="M92" s="240"/>
      <c r="N92" s="241"/>
      <c r="O92" s="241"/>
      <c r="P92" s="241"/>
      <c r="Q92" s="241"/>
      <c r="R92" s="241"/>
      <c r="S92" s="241"/>
      <c r="T92" s="242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3" t="s">
        <v>152</v>
      </c>
      <c r="AU92" s="243" t="s">
        <v>80</v>
      </c>
      <c r="AV92" s="13" t="s">
        <v>80</v>
      </c>
      <c r="AW92" s="13" t="s">
        <v>33</v>
      </c>
      <c r="AX92" s="13" t="s">
        <v>71</v>
      </c>
      <c r="AY92" s="243" t="s">
        <v>139</v>
      </c>
    </row>
    <row r="93" s="13" customFormat="1">
      <c r="A93" s="13"/>
      <c r="B93" s="233"/>
      <c r="C93" s="234"/>
      <c r="D93" s="231" t="s">
        <v>152</v>
      </c>
      <c r="E93" s="235" t="s">
        <v>19</v>
      </c>
      <c r="F93" s="236" t="s">
        <v>504</v>
      </c>
      <c r="G93" s="234"/>
      <c r="H93" s="237">
        <v>10</v>
      </c>
      <c r="I93" s="238"/>
      <c r="J93" s="234"/>
      <c r="K93" s="234"/>
      <c r="L93" s="239"/>
      <c r="M93" s="240"/>
      <c r="N93" s="241"/>
      <c r="O93" s="241"/>
      <c r="P93" s="241"/>
      <c r="Q93" s="241"/>
      <c r="R93" s="241"/>
      <c r="S93" s="241"/>
      <c r="T93" s="242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3" t="s">
        <v>152</v>
      </c>
      <c r="AU93" s="243" t="s">
        <v>80</v>
      </c>
      <c r="AV93" s="13" t="s">
        <v>80</v>
      </c>
      <c r="AW93" s="13" t="s">
        <v>33</v>
      </c>
      <c r="AX93" s="13" t="s">
        <v>71</v>
      </c>
      <c r="AY93" s="243" t="s">
        <v>139</v>
      </c>
    </row>
    <row r="94" s="14" customFormat="1">
      <c r="A94" s="14"/>
      <c r="B94" s="254"/>
      <c r="C94" s="255"/>
      <c r="D94" s="231" t="s">
        <v>152</v>
      </c>
      <c r="E94" s="256" t="s">
        <v>19</v>
      </c>
      <c r="F94" s="257" t="s">
        <v>242</v>
      </c>
      <c r="G94" s="255"/>
      <c r="H94" s="258">
        <v>73</v>
      </c>
      <c r="I94" s="259"/>
      <c r="J94" s="255"/>
      <c r="K94" s="255"/>
      <c r="L94" s="260"/>
      <c r="M94" s="261"/>
      <c r="N94" s="262"/>
      <c r="O94" s="262"/>
      <c r="P94" s="262"/>
      <c r="Q94" s="262"/>
      <c r="R94" s="262"/>
      <c r="S94" s="262"/>
      <c r="T94" s="263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64" t="s">
        <v>152</v>
      </c>
      <c r="AU94" s="264" t="s">
        <v>80</v>
      </c>
      <c r="AV94" s="14" t="s">
        <v>146</v>
      </c>
      <c r="AW94" s="14" t="s">
        <v>33</v>
      </c>
      <c r="AX94" s="14" t="s">
        <v>78</v>
      </c>
      <c r="AY94" s="264" t="s">
        <v>139</v>
      </c>
    </row>
    <row r="95" s="2" customFormat="1" ht="16.5" customHeight="1">
      <c r="A95" s="39"/>
      <c r="B95" s="40"/>
      <c r="C95" s="213" t="s">
        <v>146</v>
      </c>
      <c r="D95" s="213" t="s">
        <v>141</v>
      </c>
      <c r="E95" s="214" t="s">
        <v>505</v>
      </c>
      <c r="F95" s="215" t="s">
        <v>506</v>
      </c>
      <c r="G95" s="216" t="s">
        <v>488</v>
      </c>
      <c r="H95" s="217">
        <v>1</v>
      </c>
      <c r="I95" s="218"/>
      <c r="J95" s="219">
        <f>ROUND(I95*H95,2)</f>
        <v>0</v>
      </c>
      <c r="K95" s="215" t="s">
        <v>445</v>
      </c>
      <c r="L95" s="45"/>
      <c r="M95" s="220" t="s">
        <v>19</v>
      </c>
      <c r="N95" s="221" t="s">
        <v>42</v>
      </c>
      <c r="O95" s="85"/>
      <c r="P95" s="222">
        <f>O95*H95</f>
        <v>0</v>
      </c>
      <c r="Q95" s="222">
        <v>0</v>
      </c>
      <c r="R95" s="222">
        <f>Q95*H95</f>
        <v>0</v>
      </c>
      <c r="S95" s="222">
        <v>0</v>
      </c>
      <c r="T95" s="223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4" t="s">
        <v>466</v>
      </c>
      <c r="AT95" s="224" t="s">
        <v>141</v>
      </c>
      <c r="AU95" s="224" t="s">
        <v>80</v>
      </c>
      <c r="AY95" s="18" t="s">
        <v>139</v>
      </c>
      <c r="BE95" s="225">
        <f>IF(N95="základní",J95,0)</f>
        <v>0</v>
      </c>
      <c r="BF95" s="225">
        <f>IF(N95="snížená",J95,0)</f>
        <v>0</v>
      </c>
      <c r="BG95" s="225">
        <f>IF(N95="zákl. přenesená",J95,0)</f>
        <v>0</v>
      </c>
      <c r="BH95" s="225">
        <f>IF(N95="sníž. přenesená",J95,0)</f>
        <v>0</v>
      </c>
      <c r="BI95" s="225">
        <f>IF(N95="nulová",J95,0)</f>
        <v>0</v>
      </c>
      <c r="BJ95" s="18" t="s">
        <v>78</v>
      </c>
      <c r="BK95" s="225">
        <f>ROUND(I95*H95,2)</f>
        <v>0</v>
      </c>
      <c r="BL95" s="18" t="s">
        <v>466</v>
      </c>
      <c r="BM95" s="224" t="s">
        <v>507</v>
      </c>
    </row>
    <row r="96" s="2" customFormat="1">
      <c r="A96" s="39"/>
      <c r="B96" s="40"/>
      <c r="C96" s="41"/>
      <c r="D96" s="226" t="s">
        <v>148</v>
      </c>
      <c r="E96" s="41"/>
      <c r="F96" s="227" t="s">
        <v>508</v>
      </c>
      <c r="G96" s="41"/>
      <c r="H96" s="41"/>
      <c r="I96" s="228"/>
      <c r="J96" s="41"/>
      <c r="K96" s="41"/>
      <c r="L96" s="45"/>
      <c r="M96" s="229"/>
      <c r="N96" s="230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148</v>
      </c>
      <c r="AU96" s="18" t="s">
        <v>80</v>
      </c>
    </row>
    <row r="97" s="2" customFormat="1">
      <c r="A97" s="39"/>
      <c r="B97" s="40"/>
      <c r="C97" s="41"/>
      <c r="D97" s="231" t="s">
        <v>150</v>
      </c>
      <c r="E97" s="41"/>
      <c r="F97" s="232" t="s">
        <v>509</v>
      </c>
      <c r="G97" s="41"/>
      <c r="H97" s="41"/>
      <c r="I97" s="228"/>
      <c r="J97" s="41"/>
      <c r="K97" s="41"/>
      <c r="L97" s="45"/>
      <c r="M97" s="229"/>
      <c r="N97" s="230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150</v>
      </c>
      <c r="AU97" s="18" t="s">
        <v>80</v>
      </c>
    </row>
    <row r="98" s="12" customFormat="1" ht="22.8" customHeight="1">
      <c r="A98" s="12"/>
      <c r="B98" s="197"/>
      <c r="C98" s="198"/>
      <c r="D98" s="199" t="s">
        <v>70</v>
      </c>
      <c r="E98" s="211" t="s">
        <v>510</v>
      </c>
      <c r="F98" s="211" t="s">
        <v>511</v>
      </c>
      <c r="G98" s="198"/>
      <c r="H98" s="198"/>
      <c r="I98" s="201"/>
      <c r="J98" s="212">
        <f>BK98</f>
        <v>0</v>
      </c>
      <c r="K98" s="198"/>
      <c r="L98" s="203"/>
      <c r="M98" s="204"/>
      <c r="N98" s="205"/>
      <c r="O98" s="205"/>
      <c r="P98" s="206">
        <f>SUM(P99:P100)</f>
        <v>0</v>
      </c>
      <c r="Q98" s="205"/>
      <c r="R98" s="206">
        <f>SUM(R99:R100)</f>
        <v>0</v>
      </c>
      <c r="S98" s="205"/>
      <c r="T98" s="207">
        <f>SUM(T99:T100)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8" t="s">
        <v>171</v>
      </c>
      <c r="AT98" s="209" t="s">
        <v>70</v>
      </c>
      <c r="AU98" s="209" t="s">
        <v>78</v>
      </c>
      <c r="AY98" s="208" t="s">
        <v>139</v>
      </c>
      <c r="BK98" s="210">
        <f>SUM(BK99:BK100)</f>
        <v>0</v>
      </c>
    </row>
    <row r="99" s="2" customFormat="1" ht="16.5" customHeight="1">
      <c r="A99" s="39"/>
      <c r="B99" s="40"/>
      <c r="C99" s="213" t="s">
        <v>171</v>
      </c>
      <c r="D99" s="213" t="s">
        <v>141</v>
      </c>
      <c r="E99" s="214" t="s">
        <v>512</v>
      </c>
      <c r="F99" s="215" t="s">
        <v>511</v>
      </c>
      <c r="G99" s="216" t="s">
        <v>488</v>
      </c>
      <c r="H99" s="217">
        <v>1</v>
      </c>
      <c r="I99" s="218"/>
      <c r="J99" s="219">
        <f>ROUND(I99*H99,2)</f>
        <v>0</v>
      </c>
      <c r="K99" s="215" t="s">
        <v>445</v>
      </c>
      <c r="L99" s="45"/>
      <c r="M99" s="220" t="s">
        <v>19</v>
      </c>
      <c r="N99" s="221" t="s">
        <v>42</v>
      </c>
      <c r="O99" s="85"/>
      <c r="P99" s="222">
        <f>O99*H99</f>
        <v>0</v>
      </c>
      <c r="Q99" s="222">
        <v>0</v>
      </c>
      <c r="R99" s="222">
        <f>Q99*H99</f>
        <v>0</v>
      </c>
      <c r="S99" s="222">
        <v>0</v>
      </c>
      <c r="T99" s="223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4" t="s">
        <v>466</v>
      </c>
      <c r="AT99" s="224" t="s">
        <v>141</v>
      </c>
      <c r="AU99" s="224" t="s">
        <v>80</v>
      </c>
      <c r="AY99" s="18" t="s">
        <v>139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18" t="s">
        <v>78</v>
      </c>
      <c r="BK99" s="225">
        <f>ROUND(I99*H99,2)</f>
        <v>0</v>
      </c>
      <c r="BL99" s="18" t="s">
        <v>466</v>
      </c>
      <c r="BM99" s="224" t="s">
        <v>513</v>
      </c>
    </row>
    <row r="100" s="2" customFormat="1">
      <c r="A100" s="39"/>
      <c r="B100" s="40"/>
      <c r="C100" s="41"/>
      <c r="D100" s="226" t="s">
        <v>148</v>
      </c>
      <c r="E100" s="41"/>
      <c r="F100" s="227" t="s">
        <v>514</v>
      </c>
      <c r="G100" s="41"/>
      <c r="H100" s="41"/>
      <c r="I100" s="228"/>
      <c r="J100" s="41"/>
      <c r="K100" s="41"/>
      <c r="L100" s="45"/>
      <c r="M100" s="265"/>
      <c r="N100" s="266"/>
      <c r="O100" s="267"/>
      <c r="P100" s="267"/>
      <c r="Q100" s="267"/>
      <c r="R100" s="267"/>
      <c r="S100" s="267"/>
      <c r="T100" s="268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148</v>
      </c>
      <c r="AU100" s="18" t="s">
        <v>80</v>
      </c>
    </row>
    <row r="101" s="2" customFormat="1" ht="6.96" customHeight="1">
      <c r="A101" s="39"/>
      <c r="B101" s="60"/>
      <c r="C101" s="61"/>
      <c r="D101" s="61"/>
      <c r="E101" s="61"/>
      <c r="F101" s="61"/>
      <c r="G101" s="61"/>
      <c r="H101" s="61"/>
      <c r="I101" s="61"/>
      <c r="J101" s="61"/>
      <c r="K101" s="61"/>
      <c r="L101" s="45"/>
      <c r="M101" s="39"/>
      <c r="O101" s="39"/>
      <c r="P101" s="39"/>
      <c r="Q101" s="39"/>
      <c r="R101" s="39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</sheetData>
  <sheetProtection sheet="1" autoFilter="0" formatColumns="0" formatRows="0" objects="1" scenarios="1" spinCount="100000" saltValue="Ztm+vezQjev32ETQdTYUofdbRHmtJKIRPaEEEdr9Ivltg3VwBQuPgtR11jeh+fswkITE+r8zNwgRmY81YkzCmw==" hashValue="dhxW2I1Bgn9Hq+n5YptJd4nU9qXMVeSKVcTAB63rof4ERheU3qygTFZRouWjfZAp42NJfyc6v8gjLV4ZkWUEpQ==" algorithmName="SHA-512" password="CC35"/>
  <autoFilter ref="C81:K100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6" r:id="rId1" display="https://podminky.urs.cz/item/CS_URS_2023_01/034503000"/>
    <hyperlink ref="F90" r:id="rId2" display="https://podminky.urs.cz/item/CS_URS_2023_01/012103000"/>
    <hyperlink ref="F96" r:id="rId3" display="https://podminky.urs.cz/item/CS_URS_2023_01/013254000"/>
    <hyperlink ref="F100" r:id="rId4" display="https://podminky.urs.cz/item/CS_URS_2023_01/03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Hana T</dc:creator>
  <cp:lastModifiedBy>Hana T</cp:lastModifiedBy>
  <dcterms:created xsi:type="dcterms:W3CDTF">2023-07-05T11:15:24Z</dcterms:created>
  <dcterms:modified xsi:type="dcterms:W3CDTF">2023-07-05T11:15:30Z</dcterms:modified>
</cp:coreProperties>
</file>